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IA-PC0129\Desktop\"/>
    </mc:Choice>
  </mc:AlternateContent>
  <xr:revisionPtr revIDLastSave="0" documentId="13_ncr:1_{DAE33AF1-93B6-4520-AB18-33A315DA5126}" xr6:coauthVersionLast="47" xr6:coauthVersionMax="47" xr10:uidLastSave="{00000000-0000-0000-0000-000000000000}"/>
  <bookViews>
    <workbookView xWindow="-120" yWindow="-120" windowWidth="29040" windowHeight="15840" tabRatio="813" activeTab="3" xr2:uid="{00000000-000D-0000-FFFF-FFFF00000000}"/>
  </bookViews>
  <sheets>
    <sheet name="◆G表-光視" sheetId="13" r:id="rId1"/>
    <sheet name="▲光視" sheetId="6" r:id="rId2"/>
    <sheet name="建具一覧表" sheetId="20" r:id="rId3"/>
    <sheet name="◎開口部計算書" sheetId="21" r:id="rId4"/>
  </sheets>
  <definedNames>
    <definedName name="_xlnm.Print_Area" localSheetId="1">▲光視!$B$2:$AE$23</definedName>
    <definedName name="_xlnm.Print_Area" localSheetId="3">◎開口部計算書!$A$1:$AC$452</definedName>
    <definedName name="_xlnm.Print_Area" localSheetId="2">建具一覧表!$A$1:$J$48</definedName>
    <definedName name="_xlnm.Print_Titles" localSheetId="3">◎開口部計算書!$2:$2</definedName>
    <definedName name="_xlnm.Print_Titles" localSheetId="2">建具一覧表!$1:$3</definedName>
  </definedNames>
  <calcPr calcId="191029"/>
</workbook>
</file>

<file path=xl/calcChain.xml><?xml version="1.0" encoding="utf-8"?>
<calcChain xmlns="http://schemas.openxmlformats.org/spreadsheetml/2006/main">
  <c r="K443" i="21" l="1"/>
  <c r="K430" i="21"/>
  <c r="K235" i="21"/>
  <c r="J96" i="21"/>
  <c r="L96" i="21" s="1"/>
  <c r="N96" i="21"/>
  <c r="P96" i="21" s="1"/>
  <c r="O96" i="21"/>
  <c r="T96" i="21"/>
  <c r="U96" i="21"/>
  <c r="Z96" i="21"/>
  <c r="AC96" i="21" s="1"/>
  <c r="AA96" i="21"/>
  <c r="T97" i="21"/>
  <c r="U97" i="21"/>
  <c r="Z97" i="21"/>
  <c r="AC97" i="21" s="1"/>
  <c r="AA97" i="21"/>
  <c r="N98" i="21"/>
  <c r="P98" i="21" s="1"/>
  <c r="O98" i="21"/>
  <c r="Q98" i="21"/>
  <c r="T98" i="21"/>
  <c r="U98" i="21"/>
  <c r="Z98" i="21"/>
  <c r="AC98" i="21" s="1"/>
  <c r="AA98" i="21"/>
  <c r="T99" i="21"/>
  <c r="U99" i="21"/>
  <c r="Z99" i="21"/>
  <c r="AC99" i="21" s="1"/>
  <c r="AA99" i="21"/>
  <c r="J100" i="21"/>
  <c r="L100" i="21" s="1"/>
  <c r="N100" i="21"/>
  <c r="P100" i="21" s="1"/>
  <c r="O100" i="21"/>
  <c r="Q100" i="21"/>
  <c r="T100" i="21"/>
  <c r="U100" i="21"/>
  <c r="Z100" i="21"/>
  <c r="AC100" i="21" s="1"/>
  <c r="AA100" i="21"/>
  <c r="T101" i="21"/>
  <c r="U101" i="21"/>
  <c r="Z101" i="21"/>
  <c r="AC101" i="21" s="1"/>
  <c r="AA101" i="21"/>
  <c r="N102" i="21"/>
  <c r="P102" i="21" s="1"/>
  <c r="Q102" i="21"/>
  <c r="T102" i="21"/>
  <c r="U102" i="21"/>
  <c r="Z102" i="21"/>
  <c r="AA102" i="21"/>
  <c r="T103" i="21"/>
  <c r="U103" i="21"/>
  <c r="Z103" i="21"/>
  <c r="AA103" i="21"/>
  <c r="AC103" i="21" s="1"/>
  <c r="J104" i="21"/>
  <c r="L104" i="21" s="1"/>
  <c r="N104" i="21"/>
  <c r="P104" i="21" s="1"/>
  <c r="T104" i="21"/>
  <c r="U104" i="21"/>
  <c r="Z104" i="21"/>
  <c r="AC104" i="21" s="1"/>
  <c r="AA104" i="21"/>
  <c r="T105" i="21"/>
  <c r="U105" i="21"/>
  <c r="Z105" i="21"/>
  <c r="AA105" i="21"/>
  <c r="AC105" i="21"/>
  <c r="L106" i="21"/>
  <c r="N106" i="21"/>
  <c r="P106" i="21"/>
  <c r="Q106" i="21"/>
  <c r="T106" i="21"/>
  <c r="U106" i="21"/>
  <c r="Z106" i="21"/>
  <c r="AC106" i="21" s="1"/>
  <c r="AA106" i="21"/>
  <c r="F107" i="21"/>
  <c r="G107" i="21"/>
  <c r="J111" i="21"/>
  <c r="L111" i="21" s="1"/>
  <c r="N111" i="21"/>
  <c r="P111" i="21" s="1"/>
  <c r="T111" i="21"/>
  <c r="U111" i="21"/>
  <c r="Z111" i="21"/>
  <c r="AA111" i="21"/>
  <c r="AC111" i="21"/>
  <c r="T112" i="21"/>
  <c r="U112" i="21"/>
  <c r="Z112" i="21"/>
  <c r="AA112" i="21"/>
  <c r="N113" i="21"/>
  <c r="O113" i="21" s="1"/>
  <c r="Q113" i="21"/>
  <c r="T113" i="21"/>
  <c r="U113" i="21"/>
  <c r="Z113" i="21"/>
  <c r="AA113" i="21"/>
  <c r="AC113" i="21" s="1"/>
  <c r="T114" i="21"/>
  <c r="U114" i="21"/>
  <c r="Z114" i="21"/>
  <c r="AC114" i="21" s="1"/>
  <c r="AA114" i="21"/>
  <c r="J115" i="21"/>
  <c r="L115" i="21" s="1"/>
  <c r="N115" i="21"/>
  <c r="O115" i="21"/>
  <c r="P115" i="21"/>
  <c r="Q115" i="21"/>
  <c r="T115" i="21"/>
  <c r="U115" i="21"/>
  <c r="Z115" i="21"/>
  <c r="AC115" i="21" s="1"/>
  <c r="AA115" i="21"/>
  <c r="T116" i="21"/>
  <c r="U116" i="21"/>
  <c r="Z116" i="21"/>
  <c r="AC116" i="21" s="1"/>
  <c r="AA116" i="21"/>
  <c r="N117" i="21"/>
  <c r="Q117" i="21" s="1"/>
  <c r="O117" i="21"/>
  <c r="T117" i="21"/>
  <c r="U117" i="21"/>
  <c r="Z117" i="21"/>
  <c r="AA117" i="21"/>
  <c r="AC117" i="21"/>
  <c r="T118" i="21"/>
  <c r="U118" i="21"/>
  <c r="Z118" i="21"/>
  <c r="AA118" i="21"/>
  <c r="J119" i="21"/>
  <c r="L119" i="21" s="1"/>
  <c r="N119" i="21"/>
  <c r="P119" i="21" s="1"/>
  <c r="T119" i="21"/>
  <c r="U119" i="21"/>
  <c r="Z119" i="21"/>
  <c r="AA119" i="21"/>
  <c r="AC119" i="21"/>
  <c r="T120" i="21"/>
  <c r="U120" i="21"/>
  <c r="Z120" i="21"/>
  <c r="AA120" i="21"/>
  <c r="L121" i="21"/>
  <c r="P121" i="21"/>
  <c r="T121" i="21"/>
  <c r="U121" i="21"/>
  <c r="Z121" i="21"/>
  <c r="AC121" i="21" s="1"/>
  <c r="AA121" i="21"/>
  <c r="F122" i="21"/>
  <c r="G122" i="21"/>
  <c r="G452" i="21"/>
  <c r="F452" i="21"/>
  <c r="AA451" i="21"/>
  <c r="Z451" i="21"/>
  <c r="U451" i="21"/>
  <c r="T451" i="21"/>
  <c r="P451" i="21"/>
  <c r="L451" i="21"/>
  <c r="AA450" i="21"/>
  <c r="Z450" i="21"/>
  <c r="U450" i="21"/>
  <c r="T450" i="21"/>
  <c r="AA449" i="21"/>
  <c r="Z449" i="21"/>
  <c r="U449" i="21"/>
  <c r="T449" i="21"/>
  <c r="N449" i="21"/>
  <c r="O449" i="21" s="1"/>
  <c r="J449" i="21"/>
  <c r="K449" i="21" s="1"/>
  <c r="AA448" i="21"/>
  <c r="Z448" i="21"/>
  <c r="AC448" i="21" s="1"/>
  <c r="U448" i="21"/>
  <c r="T448" i="21"/>
  <c r="AA447" i="21"/>
  <c r="Z447" i="21"/>
  <c r="U447" i="21"/>
  <c r="T447" i="21"/>
  <c r="N447" i="21"/>
  <c r="O447" i="21" s="1"/>
  <c r="AA446" i="21"/>
  <c r="Z446" i="21"/>
  <c r="U446" i="21"/>
  <c r="T446" i="21"/>
  <c r="AA445" i="21"/>
  <c r="Z445" i="21"/>
  <c r="U445" i="21"/>
  <c r="T445" i="21"/>
  <c r="N445" i="21"/>
  <c r="O445" i="21" s="1"/>
  <c r="AA444" i="21"/>
  <c r="Z444" i="21"/>
  <c r="U444" i="21"/>
  <c r="T444" i="21"/>
  <c r="AA443" i="21"/>
  <c r="Z443" i="21"/>
  <c r="U443" i="21"/>
  <c r="T443" i="21"/>
  <c r="N443" i="21"/>
  <c r="O443" i="21" s="1"/>
  <c r="J443" i="21"/>
  <c r="AA442" i="21"/>
  <c r="Z442" i="21"/>
  <c r="U442" i="21"/>
  <c r="T442" i="21"/>
  <c r="AA441" i="21"/>
  <c r="Z441" i="21"/>
  <c r="U441" i="21"/>
  <c r="T441" i="21"/>
  <c r="N441" i="21"/>
  <c r="O441" i="21" s="1"/>
  <c r="G437" i="21"/>
  <c r="F437" i="21"/>
  <c r="AA436" i="21"/>
  <c r="Z436" i="21"/>
  <c r="U436" i="21"/>
  <c r="T436" i="21"/>
  <c r="P436" i="21"/>
  <c r="L436" i="21"/>
  <c r="AA435" i="21"/>
  <c r="Z435" i="21"/>
  <c r="U435" i="21"/>
  <c r="T435" i="21"/>
  <c r="AA434" i="21"/>
  <c r="Z434" i="21"/>
  <c r="U434" i="21"/>
  <c r="T434" i="21"/>
  <c r="N434" i="21"/>
  <c r="O434" i="21" s="1"/>
  <c r="J434" i="21"/>
  <c r="K434" i="21" s="1"/>
  <c r="AA433" i="21"/>
  <c r="Z433" i="21"/>
  <c r="U433" i="21"/>
  <c r="T433" i="21"/>
  <c r="AA432" i="21"/>
  <c r="Z432" i="21"/>
  <c r="U432" i="21"/>
  <c r="T432" i="21"/>
  <c r="N432" i="21"/>
  <c r="O432" i="21" s="1"/>
  <c r="J432" i="21"/>
  <c r="K432" i="21" s="1"/>
  <c r="AA431" i="21"/>
  <c r="Z431" i="21"/>
  <c r="U431" i="21"/>
  <c r="T431" i="21"/>
  <c r="AA430" i="21"/>
  <c r="Z430" i="21"/>
  <c r="U430" i="21"/>
  <c r="T430" i="21"/>
  <c r="N430" i="21"/>
  <c r="O430" i="21" s="1"/>
  <c r="J430" i="21"/>
  <c r="AA429" i="21"/>
  <c r="Z429" i="21"/>
  <c r="U429" i="21"/>
  <c r="T429" i="21"/>
  <c r="AA428" i="21"/>
  <c r="Z428" i="21"/>
  <c r="U428" i="21"/>
  <c r="T428" i="21"/>
  <c r="N428" i="21"/>
  <c r="O428" i="21" s="1"/>
  <c r="J428" i="21"/>
  <c r="K428" i="21" s="1"/>
  <c r="AA427" i="21"/>
  <c r="Z427" i="21"/>
  <c r="U427" i="21"/>
  <c r="T427" i="21"/>
  <c r="AA426" i="21"/>
  <c r="Z426" i="21"/>
  <c r="U426" i="21"/>
  <c r="T426" i="21"/>
  <c r="N426" i="21"/>
  <c r="O426" i="21" s="1"/>
  <c r="J426" i="21"/>
  <c r="K426" i="21" s="1"/>
  <c r="G422" i="21"/>
  <c r="F422" i="21"/>
  <c r="AA421" i="21"/>
  <c r="Z421" i="21"/>
  <c r="U421" i="21"/>
  <c r="T421" i="21"/>
  <c r="P421" i="21"/>
  <c r="L421" i="21"/>
  <c r="AA420" i="21"/>
  <c r="Z420" i="21"/>
  <c r="U420" i="21"/>
  <c r="T420" i="21"/>
  <c r="AA419" i="21"/>
  <c r="Z419" i="21"/>
  <c r="U419" i="21"/>
  <c r="T419" i="21"/>
  <c r="N419" i="21"/>
  <c r="J419" i="21"/>
  <c r="K419" i="21" s="1"/>
  <c r="AA418" i="21"/>
  <c r="Z418" i="21"/>
  <c r="U418" i="21"/>
  <c r="T418" i="21"/>
  <c r="AA417" i="21"/>
  <c r="Z417" i="21"/>
  <c r="U417" i="21"/>
  <c r="T417" i="21"/>
  <c r="N417" i="21"/>
  <c r="J417" i="21"/>
  <c r="K417" i="21" s="1"/>
  <c r="AA416" i="21"/>
  <c r="Z416" i="21"/>
  <c r="U416" i="21"/>
  <c r="T416" i="21"/>
  <c r="AA415" i="21"/>
  <c r="Z415" i="21"/>
  <c r="U415" i="21"/>
  <c r="T415" i="21"/>
  <c r="N415" i="21"/>
  <c r="J415" i="21"/>
  <c r="K415" i="21" s="1"/>
  <c r="AA414" i="21"/>
  <c r="Z414" i="21"/>
  <c r="U414" i="21"/>
  <c r="T414" i="21"/>
  <c r="AA413" i="21"/>
  <c r="Z413" i="21"/>
  <c r="U413" i="21"/>
  <c r="T413" i="21"/>
  <c r="N413" i="21"/>
  <c r="J413" i="21"/>
  <c r="K413" i="21" s="1"/>
  <c r="AA412" i="21"/>
  <c r="Z412" i="21"/>
  <c r="U412" i="21"/>
  <c r="T412" i="21"/>
  <c r="AA411" i="21"/>
  <c r="Z411" i="21"/>
  <c r="U411" i="21"/>
  <c r="T411" i="21"/>
  <c r="N411" i="21"/>
  <c r="J411" i="21"/>
  <c r="K411" i="21" s="1"/>
  <c r="G407" i="21"/>
  <c r="F407" i="21"/>
  <c r="AA406" i="21"/>
  <c r="Z406" i="21"/>
  <c r="U406" i="21"/>
  <c r="T406" i="21"/>
  <c r="P406" i="21"/>
  <c r="L406" i="21"/>
  <c r="AA405" i="21"/>
  <c r="Z405" i="21"/>
  <c r="U405" i="21"/>
  <c r="T405" i="21"/>
  <c r="AA404" i="21"/>
  <c r="Z404" i="21"/>
  <c r="U404" i="21"/>
  <c r="T404" i="21"/>
  <c r="N404" i="21"/>
  <c r="O404" i="21" s="1"/>
  <c r="J404" i="21"/>
  <c r="K404" i="21" s="1"/>
  <c r="AA403" i="21"/>
  <c r="Z403" i="21"/>
  <c r="U403" i="21"/>
  <c r="T403" i="21"/>
  <c r="AA402" i="21"/>
  <c r="Z402" i="21"/>
  <c r="U402" i="21"/>
  <c r="T402" i="21"/>
  <c r="N402" i="21"/>
  <c r="O402" i="21" s="1"/>
  <c r="J402" i="21"/>
  <c r="K402" i="21" s="1"/>
  <c r="AA401" i="21"/>
  <c r="Z401" i="21"/>
  <c r="U401" i="21"/>
  <c r="T401" i="21"/>
  <c r="AA400" i="21"/>
  <c r="Z400" i="21"/>
  <c r="U400" i="21"/>
  <c r="T400" i="21"/>
  <c r="N400" i="21"/>
  <c r="O400" i="21" s="1"/>
  <c r="J400" i="21"/>
  <c r="K400" i="21" s="1"/>
  <c r="AA399" i="21"/>
  <c r="Z399" i="21"/>
  <c r="U399" i="21"/>
  <c r="T399" i="21"/>
  <c r="AA398" i="21"/>
  <c r="Z398" i="21"/>
  <c r="U398" i="21"/>
  <c r="T398" i="21"/>
  <c r="N398" i="21"/>
  <c r="O398" i="21" s="1"/>
  <c r="J398" i="21"/>
  <c r="K398" i="21" s="1"/>
  <c r="AA397" i="21"/>
  <c r="Z397" i="21"/>
  <c r="U397" i="21"/>
  <c r="T397" i="21"/>
  <c r="AA396" i="21"/>
  <c r="Z396" i="21"/>
  <c r="U396" i="21"/>
  <c r="T396" i="21"/>
  <c r="N396" i="21"/>
  <c r="P396" i="21" s="1"/>
  <c r="J396" i="21"/>
  <c r="L396" i="21" s="1"/>
  <c r="G392" i="21"/>
  <c r="F392" i="21"/>
  <c r="AA391" i="21"/>
  <c r="Z391" i="21"/>
  <c r="U391" i="21"/>
  <c r="T391" i="21"/>
  <c r="P391" i="21"/>
  <c r="L391" i="21"/>
  <c r="AA390" i="21"/>
  <c r="Z390" i="21"/>
  <c r="U390" i="21"/>
  <c r="T390" i="21"/>
  <c r="AA389" i="21"/>
  <c r="Z389" i="21"/>
  <c r="U389" i="21"/>
  <c r="T389" i="21"/>
  <c r="N389" i="21"/>
  <c r="P389" i="21" s="1"/>
  <c r="J389" i="21"/>
  <c r="L389" i="21" s="1"/>
  <c r="AA388" i="21"/>
  <c r="Z388" i="21"/>
  <c r="U388" i="21"/>
  <c r="T388" i="21"/>
  <c r="AA387" i="21"/>
  <c r="Z387" i="21"/>
  <c r="U387" i="21"/>
  <c r="T387" i="21"/>
  <c r="N387" i="21"/>
  <c r="P387" i="21" s="1"/>
  <c r="J387" i="21"/>
  <c r="AA386" i="21"/>
  <c r="Z386" i="21"/>
  <c r="U386" i="21"/>
  <c r="T386" i="21"/>
  <c r="AA385" i="21"/>
  <c r="Z385" i="21"/>
  <c r="U385" i="21"/>
  <c r="T385" i="21"/>
  <c r="N385" i="21"/>
  <c r="P385" i="21" s="1"/>
  <c r="J385" i="21"/>
  <c r="L385" i="21" s="1"/>
  <c r="AA384" i="21"/>
  <c r="Z384" i="21"/>
  <c r="U384" i="21"/>
  <c r="T384" i="21"/>
  <c r="AA383" i="21"/>
  <c r="Z383" i="21"/>
  <c r="U383" i="21"/>
  <c r="T383" i="21"/>
  <c r="N383" i="21"/>
  <c r="P383" i="21" s="1"/>
  <c r="J383" i="21"/>
  <c r="AA382" i="21"/>
  <c r="Z382" i="21"/>
  <c r="U382" i="21"/>
  <c r="T382" i="21"/>
  <c r="AA381" i="21"/>
  <c r="Z381" i="21"/>
  <c r="U381" i="21"/>
  <c r="T381" i="21"/>
  <c r="N381" i="21"/>
  <c r="P381" i="21" s="1"/>
  <c r="J381" i="21"/>
  <c r="L381" i="21" s="1"/>
  <c r="G377" i="21"/>
  <c r="F377" i="21"/>
  <c r="AA376" i="21"/>
  <c r="Z376" i="21"/>
  <c r="U376" i="21"/>
  <c r="T376" i="21"/>
  <c r="P376" i="21"/>
  <c r="L376" i="21"/>
  <c r="AA375" i="21"/>
  <c r="Z375" i="21"/>
  <c r="U375" i="21"/>
  <c r="T375" i="21"/>
  <c r="AA374" i="21"/>
  <c r="Z374" i="21"/>
  <c r="U374" i="21"/>
  <c r="T374" i="21"/>
  <c r="N374" i="21"/>
  <c r="P374" i="21" s="1"/>
  <c r="J374" i="21"/>
  <c r="L374" i="21" s="1"/>
  <c r="AA373" i="21"/>
  <c r="Z373" i="21"/>
  <c r="U373" i="21"/>
  <c r="T373" i="21"/>
  <c r="AA372" i="21"/>
  <c r="Z372" i="21"/>
  <c r="U372" i="21"/>
  <c r="T372" i="21"/>
  <c r="N372" i="21"/>
  <c r="P372" i="21" s="1"/>
  <c r="J372" i="21"/>
  <c r="AA371" i="21"/>
  <c r="Z371" i="21"/>
  <c r="U371" i="21"/>
  <c r="T371" i="21"/>
  <c r="AA370" i="21"/>
  <c r="Z370" i="21"/>
  <c r="U370" i="21"/>
  <c r="T370" i="21"/>
  <c r="N370" i="21"/>
  <c r="P370" i="21" s="1"/>
  <c r="J370" i="21"/>
  <c r="L370" i="21" s="1"/>
  <c r="AA369" i="21"/>
  <c r="Z369" i="21"/>
  <c r="U369" i="21"/>
  <c r="T369" i="21"/>
  <c r="AA368" i="21"/>
  <c r="Z368" i="21"/>
  <c r="U368" i="21"/>
  <c r="T368" i="21"/>
  <c r="N368" i="21"/>
  <c r="Q368" i="21" s="1"/>
  <c r="J368" i="21"/>
  <c r="AA367" i="21"/>
  <c r="Z367" i="21"/>
  <c r="U367" i="21"/>
  <c r="T367" i="21"/>
  <c r="AA366" i="21"/>
  <c r="Z366" i="21"/>
  <c r="U366" i="21"/>
  <c r="T366" i="21"/>
  <c r="N366" i="21"/>
  <c r="J366" i="21"/>
  <c r="M366" i="21" s="1"/>
  <c r="G362" i="21"/>
  <c r="F362" i="21"/>
  <c r="AA361" i="21"/>
  <c r="Z361" i="21"/>
  <c r="U361" i="21"/>
  <c r="T361" i="21"/>
  <c r="P361" i="21"/>
  <c r="L361" i="21"/>
  <c r="AA360" i="21"/>
  <c r="Z360" i="21"/>
  <c r="U360" i="21"/>
  <c r="T360" i="21"/>
  <c r="AA359" i="21"/>
  <c r="Z359" i="21"/>
  <c r="U359" i="21"/>
  <c r="T359" i="21"/>
  <c r="N359" i="21"/>
  <c r="O359" i="21" s="1"/>
  <c r="J359" i="21"/>
  <c r="K359" i="21" s="1"/>
  <c r="AA358" i="21"/>
  <c r="Z358" i="21"/>
  <c r="U358" i="21"/>
  <c r="T358" i="21"/>
  <c r="AA357" i="21"/>
  <c r="Z357" i="21"/>
  <c r="U357" i="21"/>
  <c r="T357" i="21"/>
  <c r="N357" i="21"/>
  <c r="O357" i="21" s="1"/>
  <c r="J357" i="21"/>
  <c r="K357" i="21" s="1"/>
  <c r="AA356" i="21"/>
  <c r="Z356" i="21"/>
  <c r="U356" i="21"/>
  <c r="T356" i="21"/>
  <c r="AA355" i="21"/>
  <c r="Z355" i="21"/>
  <c r="U355" i="21"/>
  <c r="T355" i="21"/>
  <c r="N355" i="21"/>
  <c r="O355" i="21" s="1"/>
  <c r="J355" i="21"/>
  <c r="K355" i="21" s="1"/>
  <c r="AA354" i="21"/>
  <c r="Z354" i="21"/>
  <c r="U354" i="21"/>
  <c r="T354" i="21"/>
  <c r="AA353" i="21"/>
  <c r="Z353" i="21"/>
  <c r="U353" i="21"/>
  <c r="T353" i="21"/>
  <c r="N353" i="21"/>
  <c r="O353" i="21" s="1"/>
  <c r="J353" i="21"/>
  <c r="K353" i="21" s="1"/>
  <c r="AA352" i="21"/>
  <c r="Z352" i="21"/>
  <c r="U352" i="21"/>
  <c r="T352" i="21"/>
  <c r="AA351" i="21"/>
  <c r="Z351" i="21"/>
  <c r="U351" i="21"/>
  <c r="T351" i="21"/>
  <c r="N351" i="21"/>
  <c r="O351" i="21" s="1"/>
  <c r="J351" i="21"/>
  <c r="K351" i="21" s="1"/>
  <c r="G347" i="21"/>
  <c r="F347" i="21"/>
  <c r="AA346" i="21"/>
  <c r="Z346" i="21"/>
  <c r="U346" i="21"/>
  <c r="T346" i="21"/>
  <c r="P346" i="21"/>
  <c r="L346" i="21"/>
  <c r="AA345" i="21"/>
  <c r="Z345" i="21"/>
  <c r="U345" i="21"/>
  <c r="T345" i="21"/>
  <c r="AA344" i="21"/>
  <c r="Z344" i="21"/>
  <c r="U344" i="21"/>
  <c r="T344" i="21"/>
  <c r="N344" i="21"/>
  <c r="J344" i="21"/>
  <c r="K344" i="21" s="1"/>
  <c r="AA343" i="21"/>
  <c r="Z343" i="21"/>
  <c r="U343" i="21"/>
  <c r="T343" i="21"/>
  <c r="AA342" i="21"/>
  <c r="Z342" i="21"/>
  <c r="U342" i="21"/>
  <c r="T342" i="21"/>
  <c r="N342" i="21"/>
  <c r="AA341" i="21"/>
  <c r="Z341" i="21"/>
  <c r="U341" i="21"/>
  <c r="T341" i="21"/>
  <c r="AA340" i="21"/>
  <c r="Z340" i="21"/>
  <c r="U340" i="21"/>
  <c r="T340" i="21"/>
  <c r="N340" i="21"/>
  <c r="J340" i="21"/>
  <c r="K340" i="21" s="1"/>
  <c r="AA339" i="21"/>
  <c r="Z339" i="21"/>
  <c r="U339" i="21"/>
  <c r="T339" i="21"/>
  <c r="AA338" i="21"/>
  <c r="Z338" i="21"/>
  <c r="U338" i="21"/>
  <c r="T338" i="21"/>
  <c r="N338" i="21"/>
  <c r="AA337" i="21"/>
  <c r="Z337" i="21"/>
  <c r="U337" i="21"/>
  <c r="T337" i="21"/>
  <c r="AA336" i="21"/>
  <c r="Z336" i="21"/>
  <c r="U336" i="21"/>
  <c r="T336" i="21"/>
  <c r="N336" i="21"/>
  <c r="J336" i="21"/>
  <c r="K336" i="21" s="1"/>
  <c r="G332" i="21"/>
  <c r="F332" i="21"/>
  <c r="AA331" i="21"/>
  <c r="Z331" i="21"/>
  <c r="U331" i="21"/>
  <c r="T331" i="21"/>
  <c r="P331" i="21"/>
  <c r="L331" i="21"/>
  <c r="AA330" i="21"/>
  <c r="Z330" i="21"/>
  <c r="U330" i="21"/>
  <c r="T330" i="21"/>
  <c r="AA329" i="21"/>
  <c r="Z329" i="21"/>
  <c r="U329" i="21"/>
  <c r="T329" i="21"/>
  <c r="N329" i="21"/>
  <c r="O329" i="21" s="1"/>
  <c r="J329" i="21"/>
  <c r="K329" i="21" s="1"/>
  <c r="AA328" i="21"/>
  <c r="Z328" i="21"/>
  <c r="U328" i="21"/>
  <c r="T328" i="21"/>
  <c r="AA327" i="21"/>
  <c r="Z327" i="21"/>
  <c r="U327" i="21"/>
  <c r="T327" i="21"/>
  <c r="N327" i="21"/>
  <c r="O327" i="21" s="1"/>
  <c r="J327" i="21"/>
  <c r="K327" i="21" s="1"/>
  <c r="AA326" i="21"/>
  <c r="Z326" i="21"/>
  <c r="U326" i="21"/>
  <c r="T326" i="21"/>
  <c r="AA325" i="21"/>
  <c r="Z325" i="21"/>
  <c r="U325" i="21"/>
  <c r="T325" i="21"/>
  <c r="N325" i="21"/>
  <c r="O325" i="21" s="1"/>
  <c r="J325" i="21"/>
  <c r="K325" i="21" s="1"/>
  <c r="AA324" i="21"/>
  <c r="Z324" i="21"/>
  <c r="U324" i="21"/>
  <c r="T324" i="21"/>
  <c r="AA323" i="21"/>
  <c r="Z323" i="21"/>
  <c r="U323" i="21"/>
  <c r="T323" i="21"/>
  <c r="N323" i="21"/>
  <c r="O323" i="21" s="1"/>
  <c r="J323" i="21"/>
  <c r="K323" i="21" s="1"/>
  <c r="AA322" i="21"/>
  <c r="Z322" i="21"/>
  <c r="U322" i="21"/>
  <c r="T322" i="21"/>
  <c r="AA321" i="21"/>
  <c r="Z321" i="21"/>
  <c r="U321" i="21"/>
  <c r="T321" i="21"/>
  <c r="N321" i="21"/>
  <c r="O321" i="21" s="1"/>
  <c r="J321" i="21"/>
  <c r="K321" i="21" s="1"/>
  <c r="G317" i="21"/>
  <c r="F317" i="21"/>
  <c r="AA316" i="21"/>
  <c r="Z316" i="21"/>
  <c r="U316" i="21"/>
  <c r="T316" i="21"/>
  <c r="P316" i="21"/>
  <c r="L316" i="21"/>
  <c r="AA315" i="21"/>
  <c r="Z315" i="21"/>
  <c r="U315" i="21"/>
  <c r="T315" i="21"/>
  <c r="AA314" i="21"/>
  <c r="Z314" i="21"/>
  <c r="U314" i="21"/>
  <c r="T314" i="21"/>
  <c r="N314" i="21"/>
  <c r="P314" i="21" s="1"/>
  <c r="J314" i="21"/>
  <c r="L314" i="21" s="1"/>
  <c r="AA313" i="21"/>
  <c r="Z313" i="21"/>
  <c r="U313" i="21"/>
  <c r="T313" i="21"/>
  <c r="AA312" i="21"/>
  <c r="Z312" i="21"/>
  <c r="U312" i="21"/>
  <c r="T312" i="21"/>
  <c r="N312" i="21"/>
  <c r="P312" i="21" s="1"/>
  <c r="AA311" i="21"/>
  <c r="Z311" i="21"/>
  <c r="U311" i="21"/>
  <c r="T311" i="21"/>
  <c r="AA310" i="21"/>
  <c r="Z310" i="21"/>
  <c r="U310" i="21"/>
  <c r="T310" i="21"/>
  <c r="N310" i="21"/>
  <c r="P310" i="21" s="1"/>
  <c r="J310" i="21"/>
  <c r="L310" i="21" s="1"/>
  <c r="AA309" i="21"/>
  <c r="Z309" i="21"/>
  <c r="U309" i="21"/>
  <c r="T309" i="21"/>
  <c r="AA308" i="21"/>
  <c r="Z308" i="21"/>
  <c r="U308" i="21"/>
  <c r="T308" i="21"/>
  <c r="N308" i="21"/>
  <c r="P308" i="21" s="1"/>
  <c r="AA307" i="21"/>
  <c r="Z307" i="21"/>
  <c r="U307" i="21"/>
  <c r="T307" i="21"/>
  <c r="AA306" i="21"/>
  <c r="Z306" i="21"/>
  <c r="U306" i="21"/>
  <c r="T306" i="21"/>
  <c r="N306" i="21"/>
  <c r="J306" i="21"/>
  <c r="L306" i="21" s="1"/>
  <c r="G302" i="21"/>
  <c r="F302" i="21"/>
  <c r="AA301" i="21"/>
  <c r="Z301" i="21"/>
  <c r="U301" i="21"/>
  <c r="T301" i="21"/>
  <c r="P301" i="21"/>
  <c r="L301" i="21"/>
  <c r="AA300" i="21"/>
  <c r="Z300" i="21"/>
  <c r="U300" i="21"/>
  <c r="T300" i="21"/>
  <c r="AA299" i="21"/>
  <c r="Z299" i="21"/>
  <c r="U299" i="21"/>
  <c r="T299" i="21"/>
  <c r="N299" i="21"/>
  <c r="P299" i="21" s="1"/>
  <c r="J299" i="21"/>
  <c r="L299" i="21" s="1"/>
  <c r="AA298" i="21"/>
  <c r="Z298" i="21"/>
  <c r="U298" i="21"/>
  <c r="T298" i="21"/>
  <c r="AA297" i="21"/>
  <c r="Z297" i="21"/>
  <c r="U297" i="21"/>
  <c r="T297" i="21"/>
  <c r="N297" i="21"/>
  <c r="Q297" i="21" s="1"/>
  <c r="AA296" i="21"/>
  <c r="Z296" i="21"/>
  <c r="U296" i="21"/>
  <c r="T296" i="21"/>
  <c r="AA295" i="21"/>
  <c r="Z295" i="21"/>
  <c r="U295" i="21"/>
  <c r="T295" i="21"/>
  <c r="N295" i="21"/>
  <c r="AA294" i="21"/>
  <c r="Z294" i="21"/>
  <c r="U294" i="21"/>
  <c r="T294" i="21"/>
  <c r="AA293" i="21"/>
  <c r="Z293" i="21"/>
  <c r="U293" i="21"/>
  <c r="T293" i="21"/>
  <c r="N293" i="21"/>
  <c r="Q293" i="21" s="1"/>
  <c r="AA292" i="21"/>
  <c r="Z292" i="21"/>
  <c r="U292" i="21"/>
  <c r="T292" i="21"/>
  <c r="AA291" i="21"/>
  <c r="Z291" i="21"/>
  <c r="U291" i="21"/>
  <c r="T291" i="21"/>
  <c r="N291" i="21"/>
  <c r="O291" i="21" s="1"/>
  <c r="G287" i="21"/>
  <c r="F287" i="21"/>
  <c r="AA286" i="21"/>
  <c r="Z286" i="21"/>
  <c r="U286" i="21"/>
  <c r="T286" i="21"/>
  <c r="P286" i="21"/>
  <c r="L286" i="21"/>
  <c r="AA285" i="21"/>
  <c r="Z285" i="21"/>
  <c r="U285" i="21"/>
  <c r="T285" i="21"/>
  <c r="AA284" i="21"/>
  <c r="Z284" i="21"/>
  <c r="U284" i="21"/>
  <c r="T284" i="21"/>
  <c r="N284" i="21"/>
  <c r="Q284" i="21" s="1"/>
  <c r="J284" i="21"/>
  <c r="K284" i="21" s="1"/>
  <c r="AA283" i="21"/>
  <c r="Z283" i="21"/>
  <c r="U283" i="21"/>
  <c r="T283" i="21"/>
  <c r="AA282" i="21"/>
  <c r="Z282" i="21"/>
  <c r="U282" i="21"/>
  <c r="T282" i="21"/>
  <c r="N282" i="21"/>
  <c r="Q282" i="21" s="1"/>
  <c r="AA281" i="21"/>
  <c r="Z281" i="21"/>
  <c r="U281" i="21"/>
  <c r="T281" i="21"/>
  <c r="AA280" i="21"/>
  <c r="Z280" i="21"/>
  <c r="U280" i="21"/>
  <c r="T280" i="21"/>
  <c r="N280" i="21"/>
  <c r="P280" i="21" s="1"/>
  <c r="AA279" i="21"/>
  <c r="Z279" i="21"/>
  <c r="U279" i="21"/>
  <c r="T279" i="21"/>
  <c r="AA278" i="21"/>
  <c r="Z278" i="21"/>
  <c r="U278" i="21"/>
  <c r="T278" i="21"/>
  <c r="N278" i="21"/>
  <c r="P278" i="21" s="1"/>
  <c r="AA277" i="21"/>
  <c r="Z277" i="21"/>
  <c r="U277" i="21"/>
  <c r="T277" i="21"/>
  <c r="AA276" i="21"/>
  <c r="Z276" i="21"/>
  <c r="U276" i="21"/>
  <c r="T276" i="21"/>
  <c r="N276" i="21"/>
  <c r="G272" i="21"/>
  <c r="F272" i="21"/>
  <c r="AA271" i="21"/>
  <c r="AC271" i="21" s="1"/>
  <c r="Z271" i="21"/>
  <c r="U271" i="21"/>
  <c r="T271" i="21"/>
  <c r="P271" i="21"/>
  <c r="L271" i="21"/>
  <c r="AA270" i="21"/>
  <c r="Z270" i="21"/>
  <c r="U270" i="21"/>
  <c r="T270" i="21"/>
  <c r="AA269" i="21"/>
  <c r="Z269" i="21"/>
  <c r="U269" i="21"/>
  <c r="T269" i="21"/>
  <c r="N269" i="21"/>
  <c r="P269" i="21" s="1"/>
  <c r="J269" i="21"/>
  <c r="L269" i="21" s="1"/>
  <c r="AA268" i="21"/>
  <c r="Z268" i="21"/>
  <c r="U268" i="21"/>
  <c r="T268" i="21"/>
  <c r="AA267" i="21"/>
  <c r="Z267" i="21"/>
  <c r="U267" i="21"/>
  <c r="T267" i="21"/>
  <c r="N267" i="21"/>
  <c r="P267" i="21" s="1"/>
  <c r="J267" i="21"/>
  <c r="K267" i="21" s="1"/>
  <c r="AA266" i="21"/>
  <c r="Z266" i="21"/>
  <c r="U266" i="21"/>
  <c r="T266" i="21"/>
  <c r="AA265" i="21"/>
  <c r="Z265" i="21"/>
  <c r="U265" i="21"/>
  <c r="T265" i="21"/>
  <c r="N265" i="21"/>
  <c r="P265" i="21" s="1"/>
  <c r="J265" i="21"/>
  <c r="K265" i="21" s="1"/>
  <c r="AA264" i="21"/>
  <c r="Z264" i="21"/>
  <c r="U264" i="21"/>
  <c r="T264" i="21"/>
  <c r="AA263" i="21"/>
  <c r="Z263" i="21"/>
  <c r="U263" i="21"/>
  <c r="T263" i="21"/>
  <c r="N263" i="21"/>
  <c r="P263" i="21" s="1"/>
  <c r="J263" i="21"/>
  <c r="K263" i="21" s="1"/>
  <c r="AA262" i="21"/>
  <c r="Z262" i="21"/>
  <c r="U262" i="21"/>
  <c r="T262" i="21"/>
  <c r="AA261" i="21"/>
  <c r="Z261" i="21"/>
  <c r="U261" i="21"/>
  <c r="T261" i="21"/>
  <c r="N261" i="21"/>
  <c r="Q261" i="21" s="1"/>
  <c r="J261" i="21"/>
  <c r="K261" i="21" s="1"/>
  <c r="G257" i="21"/>
  <c r="F257" i="21"/>
  <c r="AA256" i="21"/>
  <c r="Z256" i="21"/>
  <c r="U256" i="21"/>
  <c r="T256" i="21"/>
  <c r="P256" i="21"/>
  <c r="L256" i="21"/>
  <c r="AA255" i="21"/>
  <c r="Z255" i="21"/>
  <c r="U255" i="21"/>
  <c r="T255" i="21"/>
  <c r="AA254" i="21"/>
  <c r="Z254" i="21"/>
  <c r="U254" i="21"/>
  <c r="T254" i="21"/>
  <c r="N254" i="21"/>
  <c r="O254" i="21" s="1"/>
  <c r="J254" i="21"/>
  <c r="L254" i="21" s="1"/>
  <c r="AA253" i="21"/>
  <c r="Z253" i="21"/>
  <c r="U253" i="21"/>
  <c r="T253" i="21"/>
  <c r="AA252" i="21"/>
  <c r="Z252" i="21"/>
  <c r="U252" i="21"/>
  <c r="T252" i="21"/>
  <c r="N252" i="21"/>
  <c r="O252" i="21" s="1"/>
  <c r="AA251" i="21"/>
  <c r="Z251" i="21"/>
  <c r="U251" i="21"/>
  <c r="T251" i="21"/>
  <c r="AA250" i="21"/>
  <c r="Z250" i="21"/>
  <c r="U250" i="21"/>
  <c r="T250" i="21"/>
  <c r="N250" i="21"/>
  <c r="Q250" i="21" s="1"/>
  <c r="AA249" i="21"/>
  <c r="Z249" i="21"/>
  <c r="U249" i="21"/>
  <c r="T249" i="21"/>
  <c r="AA248" i="21"/>
  <c r="Z248" i="21"/>
  <c r="U248" i="21"/>
  <c r="T248" i="21"/>
  <c r="N248" i="21"/>
  <c r="O248" i="21" s="1"/>
  <c r="J248" i="21"/>
  <c r="K248" i="21" s="1"/>
  <c r="AA247" i="21"/>
  <c r="Z247" i="21"/>
  <c r="U247" i="21"/>
  <c r="T247" i="21"/>
  <c r="AA246" i="21"/>
  <c r="Z246" i="21"/>
  <c r="U246" i="21"/>
  <c r="T246" i="21"/>
  <c r="N246" i="21"/>
  <c r="P246" i="21" s="1"/>
  <c r="J246" i="21"/>
  <c r="M246" i="21" s="1"/>
  <c r="G242" i="21"/>
  <c r="F242" i="21"/>
  <c r="AA241" i="21"/>
  <c r="AC241" i="21" s="1"/>
  <c r="Z241" i="21"/>
  <c r="U241" i="21"/>
  <c r="T241" i="21"/>
  <c r="P241" i="21"/>
  <c r="L241" i="21"/>
  <c r="AA240" i="21"/>
  <c r="Z240" i="21"/>
  <c r="U240" i="21"/>
  <c r="T240" i="21"/>
  <c r="AA239" i="21"/>
  <c r="Z239" i="21"/>
  <c r="U239" i="21"/>
  <c r="T239" i="21"/>
  <c r="N239" i="21"/>
  <c r="P239" i="21" s="1"/>
  <c r="J239" i="21"/>
  <c r="L239" i="21" s="1"/>
  <c r="AA238" i="21"/>
  <c r="Z238" i="21"/>
  <c r="U238" i="21"/>
  <c r="T238" i="21"/>
  <c r="AA237" i="21"/>
  <c r="Z237" i="21"/>
  <c r="U237" i="21"/>
  <c r="T237" i="21"/>
  <c r="N237" i="21"/>
  <c r="P237" i="21" s="1"/>
  <c r="AA236" i="21"/>
  <c r="Z236" i="21"/>
  <c r="U236" i="21"/>
  <c r="T236" i="21"/>
  <c r="AA235" i="21"/>
  <c r="Z235" i="21"/>
  <c r="U235" i="21"/>
  <c r="T235" i="21"/>
  <c r="N235" i="21"/>
  <c r="P235" i="21" s="1"/>
  <c r="J235" i="21"/>
  <c r="L235" i="21" s="1"/>
  <c r="AA234" i="21"/>
  <c r="Z234" i="21"/>
  <c r="U234" i="21"/>
  <c r="T234" i="21"/>
  <c r="AA233" i="21"/>
  <c r="Z233" i="21"/>
  <c r="U233" i="21"/>
  <c r="T233" i="21"/>
  <c r="N233" i="21"/>
  <c r="P233" i="21" s="1"/>
  <c r="AA232" i="21"/>
  <c r="Z232" i="21"/>
  <c r="U232" i="21"/>
  <c r="T232" i="21"/>
  <c r="AA231" i="21"/>
  <c r="Z231" i="21"/>
  <c r="U231" i="21"/>
  <c r="T231" i="21"/>
  <c r="N231" i="21"/>
  <c r="J231" i="21"/>
  <c r="K231" i="21" s="1"/>
  <c r="G227" i="21"/>
  <c r="F227" i="21"/>
  <c r="AA226" i="21"/>
  <c r="Z226" i="21"/>
  <c r="U226" i="21"/>
  <c r="T226" i="21"/>
  <c r="P226" i="21"/>
  <c r="L226" i="21"/>
  <c r="AA225" i="21"/>
  <c r="Z225" i="21"/>
  <c r="U225" i="21"/>
  <c r="T225" i="21"/>
  <c r="AA224" i="21"/>
  <c r="Z224" i="21"/>
  <c r="U224" i="21"/>
  <c r="T224" i="21"/>
  <c r="N224" i="21"/>
  <c r="P224" i="21" s="1"/>
  <c r="J224" i="21"/>
  <c r="L224" i="21" s="1"/>
  <c r="AA223" i="21"/>
  <c r="Z223" i="21"/>
  <c r="U223" i="21"/>
  <c r="T223" i="21"/>
  <c r="AA222" i="21"/>
  <c r="Z222" i="21"/>
  <c r="U222" i="21"/>
  <c r="T222" i="21"/>
  <c r="N222" i="21"/>
  <c r="P222" i="21" s="1"/>
  <c r="AA221" i="21"/>
  <c r="Z221" i="21"/>
  <c r="U221" i="21"/>
  <c r="T221" i="21"/>
  <c r="AA220" i="21"/>
  <c r="Z220" i="21"/>
  <c r="U220" i="21"/>
  <c r="T220" i="21"/>
  <c r="N220" i="21"/>
  <c r="Q220" i="21" s="1"/>
  <c r="J220" i="21"/>
  <c r="M220" i="21" s="1"/>
  <c r="AA219" i="21"/>
  <c r="Z219" i="21"/>
  <c r="U219" i="21"/>
  <c r="T219" i="21"/>
  <c r="AA218" i="21"/>
  <c r="Z218" i="21"/>
  <c r="U218" i="21"/>
  <c r="T218" i="21"/>
  <c r="N218" i="21"/>
  <c r="Q218" i="21" s="1"/>
  <c r="AA217" i="21"/>
  <c r="Z217" i="21"/>
  <c r="U217" i="21"/>
  <c r="T217" i="21"/>
  <c r="AA216" i="21"/>
  <c r="Z216" i="21"/>
  <c r="U216" i="21"/>
  <c r="T216" i="21"/>
  <c r="N216" i="21"/>
  <c r="J216" i="21"/>
  <c r="M216" i="21" s="1"/>
  <c r="G212" i="21"/>
  <c r="F212" i="21"/>
  <c r="AA211" i="21"/>
  <c r="Z211" i="21"/>
  <c r="U211" i="21"/>
  <c r="T211" i="21"/>
  <c r="P211" i="21"/>
  <c r="L211" i="21"/>
  <c r="AA210" i="21"/>
  <c r="Z210" i="21"/>
  <c r="U210" i="21"/>
  <c r="T210" i="21"/>
  <c r="AA209" i="21"/>
  <c r="Z209" i="21"/>
  <c r="U209" i="21"/>
  <c r="T209" i="21"/>
  <c r="N209" i="21"/>
  <c r="Q209" i="21" s="1"/>
  <c r="J209" i="21"/>
  <c r="M209" i="21" s="1"/>
  <c r="AA208" i="21"/>
  <c r="Z208" i="21"/>
  <c r="U208" i="21"/>
  <c r="T208" i="21"/>
  <c r="AA207" i="21"/>
  <c r="Z207" i="21"/>
  <c r="U207" i="21"/>
  <c r="T207" i="21"/>
  <c r="N207" i="21"/>
  <c r="Q207" i="21" s="1"/>
  <c r="AA206" i="21"/>
  <c r="Z206" i="21"/>
  <c r="U206" i="21"/>
  <c r="T206" i="21"/>
  <c r="AA205" i="21"/>
  <c r="AC205" i="21" s="1"/>
  <c r="Z205" i="21"/>
  <c r="U205" i="21"/>
  <c r="T205" i="21"/>
  <c r="P205" i="21"/>
  <c r="N205" i="21"/>
  <c r="Q205" i="21" s="1"/>
  <c r="J205" i="21"/>
  <c r="M205" i="21" s="1"/>
  <c r="AA204" i="21"/>
  <c r="Z204" i="21"/>
  <c r="U204" i="21"/>
  <c r="T204" i="21"/>
  <c r="AA203" i="21"/>
  <c r="Z203" i="21"/>
  <c r="U203" i="21"/>
  <c r="T203" i="21"/>
  <c r="N203" i="21"/>
  <c r="Q203" i="21" s="1"/>
  <c r="AA202" i="21"/>
  <c r="Z202" i="21"/>
  <c r="U202" i="21"/>
  <c r="T202" i="21"/>
  <c r="AA201" i="21"/>
  <c r="Z201" i="21"/>
  <c r="U201" i="21"/>
  <c r="T201" i="21"/>
  <c r="N201" i="21"/>
  <c r="J201" i="21"/>
  <c r="K201" i="21" s="1"/>
  <c r="G197" i="21"/>
  <c r="F197" i="21"/>
  <c r="AA196" i="21"/>
  <c r="Z196" i="21"/>
  <c r="U196" i="21"/>
  <c r="T196" i="21"/>
  <c r="P196" i="21"/>
  <c r="L196" i="21"/>
  <c r="AA195" i="21"/>
  <c r="Z195" i="21"/>
  <c r="U195" i="21"/>
  <c r="T195" i="21"/>
  <c r="AA194" i="21"/>
  <c r="Z194" i="21"/>
  <c r="U194" i="21"/>
  <c r="T194" i="21"/>
  <c r="N194" i="21"/>
  <c r="O194" i="21" s="1"/>
  <c r="J194" i="21"/>
  <c r="K194" i="21" s="1"/>
  <c r="AA193" i="21"/>
  <c r="Z193" i="21"/>
  <c r="U193" i="21"/>
  <c r="T193" i="21"/>
  <c r="AA192" i="21"/>
  <c r="Z192" i="21"/>
  <c r="U192" i="21"/>
  <c r="T192" i="21"/>
  <c r="N192" i="21"/>
  <c r="Q192" i="21" s="1"/>
  <c r="AA191" i="21"/>
  <c r="Z191" i="21"/>
  <c r="U191" i="21"/>
  <c r="T191" i="21"/>
  <c r="AA190" i="21"/>
  <c r="Z190" i="21"/>
  <c r="AC190" i="21" s="1"/>
  <c r="U190" i="21"/>
  <c r="T190" i="21"/>
  <c r="N190" i="21"/>
  <c r="Q190" i="21" s="1"/>
  <c r="J190" i="21"/>
  <c r="M190" i="21" s="1"/>
  <c r="AA189" i="21"/>
  <c r="Z189" i="21"/>
  <c r="U189" i="21"/>
  <c r="T189" i="21"/>
  <c r="AA188" i="21"/>
  <c r="Z188" i="21"/>
  <c r="U188" i="21"/>
  <c r="T188" i="21"/>
  <c r="N188" i="21"/>
  <c r="Q188" i="21" s="1"/>
  <c r="AA187" i="21"/>
  <c r="Z187" i="21"/>
  <c r="U187" i="21"/>
  <c r="T187" i="21"/>
  <c r="AA186" i="21"/>
  <c r="Z186" i="21"/>
  <c r="U186" i="21"/>
  <c r="T186" i="21"/>
  <c r="N186" i="21"/>
  <c r="J186" i="21"/>
  <c r="M186" i="21" s="1"/>
  <c r="AA181" i="21"/>
  <c r="Z181" i="21"/>
  <c r="AA180" i="21"/>
  <c r="Z180" i="21"/>
  <c r="AA179" i="21"/>
  <c r="Z179" i="21"/>
  <c r="AA178" i="21"/>
  <c r="Z178" i="21"/>
  <c r="AA177" i="21"/>
  <c r="Z177" i="21"/>
  <c r="AA176" i="21"/>
  <c r="Z176" i="21"/>
  <c r="AA175" i="21"/>
  <c r="Z175" i="21"/>
  <c r="AA174" i="21"/>
  <c r="Z174" i="21"/>
  <c r="AA173" i="21"/>
  <c r="Z173" i="21"/>
  <c r="AA172" i="21"/>
  <c r="Z172" i="21"/>
  <c r="AA171" i="21"/>
  <c r="Z171" i="21"/>
  <c r="AA166" i="21"/>
  <c r="Z166" i="21"/>
  <c r="AA165" i="21"/>
  <c r="Z165" i="21"/>
  <c r="AA164" i="21"/>
  <c r="Z164" i="21"/>
  <c r="AA163" i="21"/>
  <c r="Z163" i="21"/>
  <c r="AA162" i="21"/>
  <c r="Z162" i="21"/>
  <c r="AA161" i="21"/>
  <c r="Z161" i="21"/>
  <c r="AA160" i="21"/>
  <c r="Z160" i="21"/>
  <c r="AA159" i="21"/>
  <c r="Z159" i="21"/>
  <c r="AA158" i="21"/>
  <c r="Z158" i="21"/>
  <c r="AA157" i="21"/>
  <c r="Z157" i="21"/>
  <c r="AA156" i="21"/>
  <c r="Z156" i="21"/>
  <c r="AA151" i="21"/>
  <c r="Z151" i="21"/>
  <c r="AA150" i="21"/>
  <c r="Z150" i="21"/>
  <c r="AA149" i="21"/>
  <c r="Z149" i="21"/>
  <c r="AA148" i="21"/>
  <c r="Z148" i="21"/>
  <c r="AA147" i="21"/>
  <c r="Z147" i="21"/>
  <c r="AA146" i="21"/>
  <c r="Z146" i="21"/>
  <c r="AA145" i="21"/>
  <c r="Z145" i="21"/>
  <c r="AA144" i="21"/>
  <c r="Z144" i="21"/>
  <c r="AA143" i="21"/>
  <c r="Z143" i="21"/>
  <c r="AA142" i="21"/>
  <c r="Z142" i="21"/>
  <c r="AA141" i="21"/>
  <c r="Z141" i="21"/>
  <c r="AA136" i="21"/>
  <c r="Z136" i="21"/>
  <c r="AA135" i="21"/>
  <c r="Z135" i="21"/>
  <c r="AA134" i="21"/>
  <c r="Z134" i="21"/>
  <c r="AC134" i="21" s="1"/>
  <c r="AA133" i="21"/>
  <c r="Z133" i="21"/>
  <c r="AA132" i="21"/>
  <c r="Z132" i="21"/>
  <c r="AA131" i="21"/>
  <c r="Z131" i="21"/>
  <c r="AA130" i="21"/>
  <c r="Z130" i="21"/>
  <c r="AA129" i="21"/>
  <c r="Z129" i="21"/>
  <c r="AA128" i="21"/>
  <c r="Z128" i="21"/>
  <c r="AA127" i="21"/>
  <c r="Z127" i="21"/>
  <c r="AA126" i="21"/>
  <c r="Z126" i="21"/>
  <c r="AC126" i="21" s="1"/>
  <c r="AA91" i="21"/>
  <c r="Z91" i="21"/>
  <c r="AA90" i="21"/>
  <c r="Z90" i="21"/>
  <c r="AA89" i="21"/>
  <c r="Z89" i="21"/>
  <c r="AA88" i="21"/>
  <c r="Z88" i="21"/>
  <c r="AA87" i="21"/>
  <c r="Z87" i="21"/>
  <c r="AA86" i="21"/>
  <c r="Z86" i="21"/>
  <c r="AA85" i="21"/>
  <c r="Z85" i="21"/>
  <c r="AA84" i="21"/>
  <c r="Z84" i="21"/>
  <c r="AA83" i="21"/>
  <c r="Z83" i="21"/>
  <c r="AA82" i="21"/>
  <c r="Z82" i="21"/>
  <c r="AA81" i="21"/>
  <c r="Z81" i="21"/>
  <c r="AA76" i="21"/>
  <c r="Z76" i="21"/>
  <c r="AA75" i="21"/>
  <c r="Z75" i="21"/>
  <c r="AA74" i="21"/>
  <c r="Z74" i="21"/>
  <c r="AA73" i="21"/>
  <c r="Z73" i="21"/>
  <c r="AA72" i="21"/>
  <c r="Z72" i="21"/>
  <c r="AA71" i="21"/>
  <c r="Z71" i="21"/>
  <c r="AA70" i="21"/>
  <c r="Z70" i="21"/>
  <c r="AA69" i="21"/>
  <c r="Z69" i="21"/>
  <c r="AA68" i="21"/>
  <c r="Z68" i="21"/>
  <c r="AA67" i="21"/>
  <c r="Z67" i="21"/>
  <c r="AA66" i="21"/>
  <c r="Z66" i="21"/>
  <c r="AA61" i="21"/>
  <c r="Z61" i="21"/>
  <c r="AA60" i="21"/>
  <c r="Z60" i="21"/>
  <c r="AA59" i="21"/>
  <c r="Z59" i="21"/>
  <c r="AA58" i="21"/>
  <c r="Z58" i="21"/>
  <c r="AA57" i="21"/>
  <c r="Z57" i="21"/>
  <c r="AA56" i="21"/>
  <c r="Z56" i="21"/>
  <c r="AA55" i="21"/>
  <c r="Z55" i="21"/>
  <c r="AA54" i="21"/>
  <c r="Z54" i="21"/>
  <c r="AA53" i="21"/>
  <c r="Z53" i="21"/>
  <c r="AA52" i="21"/>
  <c r="Z52" i="21"/>
  <c r="AA51" i="21"/>
  <c r="Z51" i="21"/>
  <c r="AA46" i="21"/>
  <c r="Z46" i="21"/>
  <c r="AA45" i="21"/>
  <c r="Z45" i="21"/>
  <c r="AA44" i="21"/>
  <c r="Z44" i="21"/>
  <c r="AA43" i="21"/>
  <c r="Z43" i="21"/>
  <c r="AC43" i="21" s="1"/>
  <c r="AA42" i="21"/>
  <c r="Z42" i="21"/>
  <c r="AA41" i="21"/>
  <c r="Z41" i="21"/>
  <c r="AA40" i="21"/>
  <c r="Z40" i="21"/>
  <c r="AC40" i="21" s="1"/>
  <c r="AA39" i="21"/>
  <c r="Z39" i="21"/>
  <c r="AA38" i="21"/>
  <c r="Z38" i="21"/>
  <c r="AA37" i="21"/>
  <c r="Z37" i="21"/>
  <c r="AA36" i="21"/>
  <c r="Z36" i="21"/>
  <c r="AA31" i="21"/>
  <c r="Z31" i="21"/>
  <c r="AA30" i="21"/>
  <c r="Z30" i="21"/>
  <c r="AA29" i="21"/>
  <c r="Z29" i="21"/>
  <c r="AA28" i="21"/>
  <c r="Z28" i="21"/>
  <c r="AA27" i="21"/>
  <c r="Z27" i="21"/>
  <c r="AA26" i="21"/>
  <c r="Z26" i="21"/>
  <c r="AA25" i="21"/>
  <c r="Z25" i="21"/>
  <c r="AA24" i="21"/>
  <c r="Z24" i="21"/>
  <c r="AA23" i="21"/>
  <c r="Z23" i="21"/>
  <c r="AC23" i="21" s="1"/>
  <c r="AA22" i="21"/>
  <c r="Z22" i="21"/>
  <c r="AA21" i="21"/>
  <c r="Z21" i="21"/>
  <c r="U181" i="21"/>
  <c r="T181" i="21"/>
  <c r="U180" i="21"/>
  <c r="T180" i="21"/>
  <c r="U179" i="21"/>
  <c r="T179" i="21"/>
  <c r="U178" i="21"/>
  <c r="T178" i="21"/>
  <c r="U177" i="21"/>
  <c r="T177" i="21"/>
  <c r="U176" i="21"/>
  <c r="T176" i="21"/>
  <c r="U175" i="21"/>
  <c r="T175" i="21"/>
  <c r="U174" i="21"/>
  <c r="T174" i="21"/>
  <c r="U173" i="21"/>
  <c r="T173" i="21"/>
  <c r="U172" i="21"/>
  <c r="T172" i="21"/>
  <c r="U171" i="21"/>
  <c r="T171" i="21"/>
  <c r="U166" i="21"/>
  <c r="T166" i="21"/>
  <c r="U165" i="21"/>
  <c r="T165" i="21"/>
  <c r="U164" i="21"/>
  <c r="T164" i="21"/>
  <c r="U163" i="21"/>
  <c r="T163" i="21"/>
  <c r="U162" i="21"/>
  <c r="T162" i="21"/>
  <c r="U161" i="21"/>
  <c r="T161" i="21"/>
  <c r="U160" i="21"/>
  <c r="T160" i="21"/>
  <c r="U159" i="21"/>
  <c r="T159" i="21"/>
  <c r="U158" i="21"/>
  <c r="T158" i="21"/>
  <c r="U157" i="21"/>
  <c r="T157" i="21"/>
  <c r="U156" i="21"/>
  <c r="T156" i="21"/>
  <c r="U151" i="21"/>
  <c r="T151" i="21"/>
  <c r="U150" i="21"/>
  <c r="T150" i="21"/>
  <c r="U149" i="21"/>
  <c r="T149" i="21"/>
  <c r="U148" i="21"/>
  <c r="T148" i="21"/>
  <c r="U147" i="21"/>
  <c r="T147" i="21"/>
  <c r="U146" i="21"/>
  <c r="T146" i="21"/>
  <c r="U145" i="21"/>
  <c r="T145" i="21"/>
  <c r="U144" i="21"/>
  <c r="T144" i="21"/>
  <c r="U143" i="21"/>
  <c r="T143" i="21"/>
  <c r="U142" i="21"/>
  <c r="T142" i="21"/>
  <c r="U141" i="21"/>
  <c r="T141" i="21"/>
  <c r="U136" i="21"/>
  <c r="T136" i="21"/>
  <c r="U135" i="21"/>
  <c r="T135" i="21"/>
  <c r="U134" i="21"/>
  <c r="T134" i="21"/>
  <c r="U133" i="21"/>
  <c r="T133" i="21"/>
  <c r="U132" i="21"/>
  <c r="T132" i="21"/>
  <c r="U131" i="21"/>
  <c r="T131" i="21"/>
  <c r="U130" i="21"/>
  <c r="T130" i="21"/>
  <c r="U129" i="21"/>
  <c r="T129" i="21"/>
  <c r="U128" i="21"/>
  <c r="T128" i="21"/>
  <c r="U127" i="21"/>
  <c r="T127" i="21"/>
  <c r="U126" i="21"/>
  <c r="T126" i="21"/>
  <c r="U91" i="21"/>
  <c r="T91" i="21"/>
  <c r="U90" i="21"/>
  <c r="T90" i="21"/>
  <c r="U89" i="21"/>
  <c r="T89" i="21"/>
  <c r="U88" i="21"/>
  <c r="T88" i="21"/>
  <c r="U87" i="21"/>
  <c r="T87" i="21"/>
  <c r="U86" i="21"/>
  <c r="T86" i="21"/>
  <c r="U85" i="21"/>
  <c r="T85" i="21"/>
  <c r="U84" i="21"/>
  <c r="T84" i="21"/>
  <c r="U83" i="21"/>
  <c r="T83" i="21"/>
  <c r="U82" i="21"/>
  <c r="T82" i="21"/>
  <c r="U81" i="21"/>
  <c r="T81" i="21"/>
  <c r="U76" i="21"/>
  <c r="T76" i="21"/>
  <c r="U75" i="21"/>
  <c r="T75" i="21"/>
  <c r="U74" i="21"/>
  <c r="T74" i="21"/>
  <c r="U73" i="21"/>
  <c r="T73" i="21"/>
  <c r="U72" i="21"/>
  <c r="T72" i="21"/>
  <c r="U71" i="21"/>
  <c r="T71" i="21"/>
  <c r="U70" i="21"/>
  <c r="T70" i="21"/>
  <c r="U69" i="21"/>
  <c r="T69" i="21"/>
  <c r="U68" i="21"/>
  <c r="T68" i="21"/>
  <c r="U67" i="21"/>
  <c r="T67" i="21"/>
  <c r="U66" i="21"/>
  <c r="T66" i="21"/>
  <c r="U61" i="21"/>
  <c r="T61" i="21"/>
  <c r="U60" i="21"/>
  <c r="T60" i="21"/>
  <c r="U59" i="21"/>
  <c r="T59" i="21"/>
  <c r="U58" i="21"/>
  <c r="T58" i="21"/>
  <c r="U57" i="21"/>
  <c r="T57" i="21"/>
  <c r="U56" i="21"/>
  <c r="T56" i="21"/>
  <c r="U55" i="21"/>
  <c r="T55" i="21"/>
  <c r="U54" i="21"/>
  <c r="T54" i="21"/>
  <c r="U53" i="21"/>
  <c r="T53" i="21"/>
  <c r="U52" i="21"/>
  <c r="T52" i="21"/>
  <c r="U51" i="21"/>
  <c r="T51" i="21"/>
  <c r="U46" i="21"/>
  <c r="T46" i="21"/>
  <c r="U45" i="21"/>
  <c r="T45" i="21"/>
  <c r="U44" i="21"/>
  <c r="T44" i="21"/>
  <c r="U43" i="21"/>
  <c r="T43" i="21"/>
  <c r="U42" i="21"/>
  <c r="T42" i="21"/>
  <c r="U41" i="21"/>
  <c r="T41" i="21"/>
  <c r="U40" i="21"/>
  <c r="T40" i="21"/>
  <c r="U39" i="21"/>
  <c r="T39" i="21"/>
  <c r="U38" i="21"/>
  <c r="T38" i="21"/>
  <c r="U37" i="21"/>
  <c r="T37" i="21"/>
  <c r="U36" i="21"/>
  <c r="T36" i="21"/>
  <c r="U31" i="21"/>
  <c r="T31" i="21"/>
  <c r="U30" i="21"/>
  <c r="T30" i="21"/>
  <c r="U29" i="21"/>
  <c r="T29" i="21"/>
  <c r="U28" i="21"/>
  <c r="T28" i="21"/>
  <c r="U27" i="21"/>
  <c r="T27" i="21"/>
  <c r="U26" i="21"/>
  <c r="T26" i="21"/>
  <c r="U25" i="21"/>
  <c r="T25" i="21"/>
  <c r="U24" i="21"/>
  <c r="T24" i="21"/>
  <c r="U23" i="21"/>
  <c r="T23" i="21"/>
  <c r="U22" i="21"/>
  <c r="T22" i="21"/>
  <c r="U21" i="21"/>
  <c r="T21" i="21"/>
  <c r="AA16" i="21"/>
  <c r="Z16" i="21"/>
  <c r="AA15" i="21"/>
  <c r="Z15" i="21"/>
  <c r="AA14" i="21"/>
  <c r="Z14" i="21"/>
  <c r="AA13" i="21"/>
  <c r="Z13" i="21"/>
  <c r="AA12" i="21"/>
  <c r="Z12" i="21"/>
  <c r="AA11" i="21"/>
  <c r="Z11" i="21"/>
  <c r="AA10" i="21"/>
  <c r="Z10" i="21"/>
  <c r="AA9" i="21"/>
  <c r="Z9" i="21"/>
  <c r="AA8" i="21"/>
  <c r="Z8" i="21"/>
  <c r="AA7" i="21"/>
  <c r="Z7" i="21"/>
  <c r="U16" i="21"/>
  <c r="T16" i="21"/>
  <c r="U15" i="21"/>
  <c r="T15" i="21"/>
  <c r="U14" i="21"/>
  <c r="T14" i="21"/>
  <c r="U13" i="21"/>
  <c r="T13" i="21"/>
  <c r="U12" i="21"/>
  <c r="T12" i="21"/>
  <c r="U11" i="21"/>
  <c r="T11" i="21"/>
  <c r="U10" i="21"/>
  <c r="T10" i="21"/>
  <c r="U9" i="21"/>
  <c r="T9" i="21"/>
  <c r="U8" i="21"/>
  <c r="T8" i="21"/>
  <c r="U7" i="21"/>
  <c r="T7" i="21"/>
  <c r="AA6" i="21"/>
  <c r="Z6" i="21"/>
  <c r="U6" i="21"/>
  <c r="T6" i="21"/>
  <c r="G182" i="21"/>
  <c r="F182" i="21"/>
  <c r="P181" i="21"/>
  <c r="L181" i="21"/>
  <c r="N179" i="21"/>
  <c r="O179" i="21" s="1"/>
  <c r="J179" i="21"/>
  <c r="K179" i="21" s="1"/>
  <c r="N177" i="21"/>
  <c r="N175" i="21"/>
  <c r="N173" i="21"/>
  <c r="N171" i="21"/>
  <c r="J171" i="21"/>
  <c r="K171" i="21" s="1"/>
  <c r="G167" i="21"/>
  <c r="F167" i="21"/>
  <c r="P166" i="21"/>
  <c r="L166" i="21"/>
  <c r="N164" i="21"/>
  <c r="Q164" i="21" s="1"/>
  <c r="J164" i="21"/>
  <c r="L164" i="21" s="1"/>
  <c r="AC163" i="21"/>
  <c r="N162" i="21"/>
  <c r="P162" i="21" s="1"/>
  <c r="N160" i="21"/>
  <c r="P160" i="21" s="1"/>
  <c r="N158" i="21"/>
  <c r="P158" i="21" s="1"/>
  <c r="N156" i="21"/>
  <c r="P156" i="21" s="1"/>
  <c r="J156" i="21"/>
  <c r="L156" i="21" s="1"/>
  <c r="G152" i="21"/>
  <c r="F152" i="21"/>
  <c r="P151" i="21"/>
  <c r="L151" i="21"/>
  <c r="N149" i="21"/>
  <c r="P149" i="21" s="1"/>
  <c r="J149" i="21"/>
  <c r="K149" i="21" s="1"/>
  <c r="N147" i="21"/>
  <c r="N145" i="21"/>
  <c r="P145" i="21" s="1"/>
  <c r="N143" i="21"/>
  <c r="N141" i="21"/>
  <c r="P141" i="21" s="1"/>
  <c r="J141" i="21"/>
  <c r="K141" i="21" s="1"/>
  <c r="G137" i="21"/>
  <c r="F137" i="21"/>
  <c r="P136" i="21"/>
  <c r="L136" i="21"/>
  <c r="N134" i="21"/>
  <c r="J134" i="21"/>
  <c r="L134" i="21" s="1"/>
  <c r="N132" i="21"/>
  <c r="P132" i="21" s="1"/>
  <c r="N130" i="21"/>
  <c r="N128" i="21"/>
  <c r="P128" i="21" s="1"/>
  <c r="N126" i="21"/>
  <c r="J126" i="21"/>
  <c r="L126" i="21" s="1"/>
  <c r="G92" i="21"/>
  <c r="F92" i="21"/>
  <c r="P91" i="21"/>
  <c r="L91" i="21"/>
  <c r="N89" i="21"/>
  <c r="Q89" i="21" s="1"/>
  <c r="J89" i="21"/>
  <c r="M89" i="21" s="1"/>
  <c r="N87" i="21"/>
  <c r="Q87" i="21" s="1"/>
  <c r="N85" i="21"/>
  <c r="Q85" i="21" s="1"/>
  <c r="N83" i="21"/>
  <c r="Q83" i="21" s="1"/>
  <c r="N81" i="21"/>
  <c r="Q81" i="21" s="1"/>
  <c r="J81" i="21"/>
  <c r="M81" i="21" s="1"/>
  <c r="G77" i="21"/>
  <c r="F77" i="21"/>
  <c r="P76" i="21"/>
  <c r="L76" i="21"/>
  <c r="N74" i="21"/>
  <c r="O74" i="21" s="1"/>
  <c r="J74" i="21"/>
  <c r="K74" i="21" s="1"/>
  <c r="N72" i="21"/>
  <c r="O72" i="21" s="1"/>
  <c r="J72" i="21"/>
  <c r="K72" i="21" s="1"/>
  <c r="N70" i="21"/>
  <c r="O70" i="21" s="1"/>
  <c r="N68" i="21"/>
  <c r="O68" i="21" s="1"/>
  <c r="J68" i="21"/>
  <c r="K68" i="21" s="1"/>
  <c r="N66" i="21"/>
  <c r="O66" i="21" s="1"/>
  <c r="J66" i="21"/>
  <c r="K66" i="21" s="1"/>
  <c r="G62" i="21"/>
  <c r="F62" i="21"/>
  <c r="P61" i="21"/>
  <c r="L61" i="21"/>
  <c r="N59" i="21"/>
  <c r="J59" i="21"/>
  <c r="N57" i="21"/>
  <c r="J57" i="21"/>
  <c r="AC55" i="21"/>
  <c r="N55" i="21"/>
  <c r="N53" i="21"/>
  <c r="J53" i="21"/>
  <c r="N51" i="21"/>
  <c r="J51" i="21"/>
  <c r="G47" i="21"/>
  <c r="F47" i="21"/>
  <c r="P46" i="21"/>
  <c r="L46" i="21"/>
  <c r="N44" i="21"/>
  <c r="O44" i="21" s="1"/>
  <c r="J44" i="21"/>
  <c r="K44" i="21" s="1"/>
  <c r="N42" i="21"/>
  <c r="O42" i="21" s="1"/>
  <c r="J42" i="21"/>
  <c r="K42" i="21" s="1"/>
  <c r="N40" i="21"/>
  <c r="O40" i="21" s="1"/>
  <c r="N38" i="21"/>
  <c r="O38" i="21" s="1"/>
  <c r="J38" i="21"/>
  <c r="K38" i="21" s="1"/>
  <c r="N36" i="21"/>
  <c r="O36" i="21" s="1"/>
  <c r="J36" i="21"/>
  <c r="K36" i="21" s="1"/>
  <c r="G32" i="21"/>
  <c r="F32" i="21"/>
  <c r="AC31" i="21"/>
  <c r="P31" i="21"/>
  <c r="L31" i="21"/>
  <c r="N29" i="21"/>
  <c r="J29" i="21"/>
  <c r="N27" i="21"/>
  <c r="P27" i="21" s="1"/>
  <c r="J27" i="21"/>
  <c r="N25" i="21"/>
  <c r="N23" i="21"/>
  <c r="P23" i="21" s="1"/>
  <c r="J23" i="21"/>
  <c r="N21" i="21"/>
  <c r="Q21" i="21" s="1"/>
  <c r="J21" i="21"/>
  <c r="M21" i="21" s="1"/>
  <c r="G17" i="21"/>
  <c r="F17" i="21"/>
  <c r="P16" i="21"/>
  <c r="L16" i="21"/>
  <c r="N14" i="21"/>
  <c r="Q14" i="21" s="1"/>
  <c r="J14" i="21"/>
  <c r="M14" i="21" s="1"/>
  <c r="AC12" i="21"/>
  <c r="N12" i="21"/>
  <c r="O12" i="21" s="1"/>
  <c r="N10" i="21"/>
  <c r="O10" i="21" s="1"/>
  <c r="N8" i="21"/>
  <c r="P8" i="21" s="1"/>
  <c r="J8" i="21"/>
  <c r="L8" i="21" s="1"/>
  <c r="N6" i="21"/>
  <c r="P6" i="21" s="1"/>
  <c r="W40" i="21" l="1"/>
  <c r="W42" i="21"/>
  <c r="W46" i="21"/>
  <c r="W74" i="21"/>
  <c r="W90" i="21"/>
  <c r="W156" i="21"/>
  <c r="K310" i="21"/>
  <c r="K306" i="21"/>
  <c r="K314" i="21"/>
  <c r="K299" i="21"/>
  <c r="K269" i="21"/>
  <c r="K246" i="21"/>
  <c r="K254" i="21"/>
  <c r="K239" i="21"/>
  <c r="K224" i="21"/>
  <c r="K220" i="21"/>
  <c r="K216" i="21"/>
  <c r="K209" i="21"/>
  <c r="K205" i="21"/>
  <c r="K396" i="21"/>
  <c r="K387" i="21"/>
  <c r="L387" i="21" s="1"/>
  <c r="K381" i="21"/>
  <c r="K389" i="21"/>
  <c r="K383" i="21"/>
  <c r="L383" i="21" s="1"/>
  <c r="M383" i="21" s="1"/>
  <c r="K385" i="21"/>
  <c r="K370" i="21"/>
  <c r="K366" i="21"/>
  <c r="K374" i="21"/>
  <c r="K368" i="21"/>
  <c r="K372" i="21"/>
  <c r="L372" i="21" s="1"/>
  <c r="L265" i="21"/>
  <c r="M265" i="21" s="1"/>
  <c r="K111" i="21"/>
  <c r="K115" i="21"/>
  <c r="K119" i="21"/>
  <c r="K156" i="21"/>
  <c r="K164" i="21"/>
  <c r="W126" i="21"/>
  <c r="K126" i="21"/>
  <c r="K134" i="21"/>
  <c r="K100" i="21"/>
  <c r="K96" i="21"/>
  <c r="K104" i="21"/>
  <c r="W68" i="21"/>
  <c r="W118" i="21"/>
  <c r="W117" i="21"/>
  <c r="W115" i="21"/>
  <c r="W100" i="21"/>
  <c r="M115" i="21"/>
  <c r="W102" i="21"/>
  <c r="W104" i="21"/>
  <c r="W97" i="21"/>
  <c r="W120" i="21"/>
  <c r="W112" i="21"/>
  <c r="M104" i="21"/>
  <c r="W121" i="21"/>
  <c r="W99" i="21"/>
  <c r="AC192" i="21"/>
  <c r="AC193" i="21"/>
  <c r="AC201" i="21"/>
  <c r="W119" i="21"/>
  <c r="O119" i="21"/>
  <c r="P117" i="21"/>
  <c r="W111" i="21"/>
  <c r="O111" i="21"/>
  <c r="W105" i="21"/>
  <c r="W96" i="21"/>
  <c r="M96" i="21"/>
  <c r="N121" i="21"/>
  <c r="Q121" i="21" s="1"/>
  <c r="AC120" i="21"/>
  <c r="Q119" i="21"/>
  <c r="M119" i="21"/>
  <c r="W116" i="21"/>
  <c r="P113" i="21"/>
  <c r="AC112" i="21"/>
  <c r="Q111" i="21"/>
  <c r="M111" i="21"/>
  <c r="Q104" i="21"/>
  <c r="AC102" i="21"/>
  <c r="O102" i="21"/>
  <c r="W101" i="21"/>
  <c r="W98" i="21"/>
  <c r="J102" i="21" s="1"/>
  <c r="Q96" i="21"/>
  <c r="AC324" i="21"/>
  <c r="AC358" i="21"/>
  <c r="P368" i="21"/>
  <c r="AC368" i="21"/>
  <c r="AC416" i="21"/>
  <c r="AC420" i="21"/>
  <c r="AC444" i="21"/>
  <c r="AC450" i="21"/>
  <c r="AC118" i="21"/>
  <c r="W114" i="21"/>
  <c r="W113" i="21"/>
  <c r="J117" i="21" s="1"/>
  <c r="W106" i="21"/>
  <c r="O104" i="21"/>
  <c r="W103" i="21"/>
  <c r="M100" i="21"/>
  <c r="AC122" i="21"/>
  <c r="O121" i="21" s="1"/>
  <c r="AC107" i="21"/>
  <c r="O106" i="21" s="1"/>
  <c r="AC284" i="21"/>
  <c r="AC285" i="21"/>
  <c r="AC313" i="21"/>
  <c r="AC248" i="21"/>
  <c r="AC249" i="21"/>
  <c r="AC261" i="21"/>
  <c r="AC265" i="21"/>
  <c r="AC291" i="21"/>
  <c r="AC292" i="21"/>
  <c r="AC68" i="21"/>
  <c r="AC72" i="21"/>
  <c r="AC130" i="21"/>
  <c r="AC156" i="21"/>
  <c r="AC160" i="21"/>
  <c r="AC164" i="21"/>
  <c r="AC172" i="21"/>
  <c r="AC233" i="21"/>
  <c r="Q239" i="21"/>
  <c r="Q280" i="21"/>
  <c r="P351" i="21"/>
  <c r="AC351" i="21"/>
  <c r="P252" i="21"/>
  <c r="AC209" i="21"/>
  <c r="AC219" i="21"/>
  <c r="AC222" i="21"/>
  <c r="AC223" i="21"/>
  <c r="AC232" i="21"/>
  <c r="AC263" i="21"/>
  <c r="AC264" i="21"/>
  <c r="AC366" i="21"/>
  <c r="AC396" i="21"/>
  <c r="AC397" i="21"/>
  <c r="AC400" i="21"/>
  <c r="AC401" i="21"/>
  <c r="W36" i="21"/>
  <c r="W38" i="21"/>
  <c r="W66" i="21"/>
  <c r="W70" i="21"/>
  <c r="W82" i="21"/>
  <c r="W86" i="21"/>
  <c r="W56" i="21"/>
  <c r="W58" i="21"/>
  <c r="W130" i="21"/>
  <c r="W134" i="21"/>
  <c r="W158" i="21"/>
  <c r="J162" i="21" s="1"/>
  <c r="W162" i="21"/>
  <c r="W164" i="21"/>
  <c r="W166" i="21"/>
  <c r="W180" i="21"/>
  <c r="W338" i="21"/>
  <c r="W339" i="21"/>
  <c r="W366" i="21"/>
  <c r="W374" i="21"/>
  <c r="W391" i="21"/>
  <c r="W401" i="21"/>
  <c r="L284" i="21"/>
  <c r="W307" i="21"/>
  <c r="L325" i="21"/>
  <c r="W234" i="21"/>
  <c r="L42" i="21"/>
  <c r="W327" i="21"/>
  <c r="W385" i="21"/>
  <c r="W386" i="21"/>
  <c r="W21" i="21"/>
  <c r="W23" i="21"/>
  <c r="W25" i="21"/>
  <c r="W27" i="21"/>
  <c r="W29" i="21"/>
  <c r="W31" i="21"/>
  <c r="W37" i="21"/>
  <c r="J40" i="21" s="1"/>
  <c r="W45" i="21"/>
  <c r="W53" i="21"/>
  <c r="W57" i="21"/>
  <c r="W61" i="21"/>
  <c r="W69" i="21"/>
  <c r="W73" i="21"/>
  <c r="W81" i="21"/>
  <c r="W85" i="21"/>
  <c r="W87" i="21"/>
  <c r="W89" i="21"/>
  <c r="W127" i="21"/>
  <c r="J130" i="21" s="1"/>
  <c r="K130" i="21" s="1"/>
  <c r="W131" i="21"/>
  <c r="W135" i="21"/>
  <c r="W143" i="21"/>
  <c r="J147" i="21" s="1"/>
  <c r="W151" i="21"/>
  <c r="W157" i="21"/>
  <c r="W159" i="21"/>
  <c r="W161" i="21"/>
  <c r="W163" i="21"/>
  <c r="W165" i="21"/>
  <c r="W173" i="21"/>
  <c r="J177" i="21" s="1"/>
  <c r="W181" i="21"/>
  <c r="W188" i="21"/>
  <c r="J192" i="21" s="1"/>
  <c r="W191" i="21"/>
  <c r="W226" i="21"/>
  <c r="W44" i="21"/>
  <c r="W88" i="21"/>
  <c r="W270" i="21"/>
  <c r="W445" i="21"/>
  <c r="W446" i="21"/>
  <c r="W449" i="21"/>
  <c r="W206" i="21"/>
  <c r="W418" i="21"/>
  <c r="L432" i="21"/>
  <c r="W434" i="21"/>
  <c r="L248" i="21"/>
  <c r="W211" i="21"/>
  <c r="W221" i="21"/>
  <c r="W224" i="21"/>
  <c r="M254" i="21"/>
  <c r="W357" i="21"/>
  <c r="W358" i="21"/>
  <c r="W426" i="21"/>
  <c r="W196" i="21"/>
  <c r="W266" i="21"/>
  <c r="L267" i="21"/>
  <c r="M267" i="21" s="1"/>
  <c r="W325" i="21"/>
  <c r="W355" i="21"/>
  <c r="L368" i="21"/>
  <c r="L404" i="21"/>
  <c r="W420" i="21"/>
  <c r="AC91" i="21"/>
  <c r="AC189" i="21"/>
  <c r="AC203" i="21"/>
  <c r="AC235" i="21"/>
  <c r="AC254" i="21"/>
  <c r="AC255" i="21"/>
  <c r="AC269" i="21"/>
  <c r="AC270" i="21"/>
  <c r="AC283" i="21"/>
  <c r="AC301" i="21"/>
  <c r="AC314" i="21"/>
  <c r="P321" i="21"/>
  <c r="AC321" i="21"/>
  <c r="P327" i="21"/>
  <c r="AC327" i="21"/>
  <c r="AC354" i="21"/>
  <c r="P355" i="21"/>
  <c r="AC355" i="21"/>
  <c r="AC370" i="21"/>
  <c r="AC374" i="21"/>
  <c r="AC387" i="21"/>
  <c r="P38" i="21"/>
  <c r="AC7" i="21"/>
  <c r="AC9" i="21"/>
  <c r="AC11" i="21"/>
  <c r="AC15" i="21"/>
  <c r="AC52" i="21"/>
  <c r="AC56" i="21"/>
  <c r="AC60" i="21"/>
  <c r="AC178" i="21"/>
  <c r="AC180" i="21"/>
  <c r="AC186" i="21"/>
  <c r="AC187" i="21"/>
  <c r="P207" i="21"/>
  <c r="AC238" i="21"/>
  <c r="O239" i="21"/>
  <c r="AC239" i="21"/>
  <c r="AC251" i="21"/>
  <c r="AC267" i="21"/>
  <c r="AC276" i="21"/>
  <c r="AC277" i="21"/>
  <c r="AC361" i="21"/>
  <c r="AC376" i="21"/>
  <c r="AC427" i="21"/>
  <c r="AC436" i="21"/>
  <c r="AC51" i="21"/>
  <c r="AC59" i="21"/>
  <c r="AC71" i="21"/>
  <c r="AC143" i="21"/>
  <c r="AC147" i="21"/>
  <c r="AC151" i="21"/>
  <c r="AC173" i="21"/>
  <c r="AC175" i="21"/>
  <c r="AC177" i="21"/>
  <c r="AC188" i="21"/>
  <c r="O233" i="21"/>
  <c r="AC237" i="21"/>
  <c r="O246" i="21"/>
  <c r="P254" i="21"/>
  <c r="O261" i="21"/>
  <c r="O265" i="21"/>
  <c r="O267" i="21"/>
  <c r="N286" i="21"/>
  <c r="Q286" i="21" s="1"/>
  <c r="O282" i="21"/>
  <c r="O293" i="21"/>
  <c r="AC293" i="21"/>
  <c r="AC299" i="21"/>
  <c r="P359" i="21"/>
  <c r="AC359" i="21"/>
  <c r="P398" i="21"/>
  <c r="P428" i="21"/>
  <c r="AC428" i="21"/>
  <c r="P434" i="21"/>
  <c r="AC434" i="21"/>
  <c r="AC25" i="21"/>
  <c r="AC75" i="21"/>
  <c r="AC83" i="21"/>
  <c r="N211" i="21"/>
  <c r="Q211" i="21" s="1"/>
  <c r="N241" i="21"/>
  <c r="Q241" i="21" s="1"/>
  <c r="AC231" i="21"/>
  <c r="Q233" i="21"/>
  <c r="Q246" i="21"/>
  <c r="AC247" i="21"/>
  <c r="P248" i="21"/>
  <c r="Q263" i="21"/>
  <c r="Q267" i="21"/>
  <c r="Q269" i="21"/>
  <c r="O278" i="21"/>
  <c r="O280" i="21"/>
  <c r="P282" i="21"/>
  <c r="Q291" i="21"/>
  <c r="AC295" i="21"/>
  <c r="AC296" i="21"/>
  <c r="O297" i="21"/>
  <c r="AC306" i="21"/>
  <c r="AC309" i="21"/>
  <c r="P402" i="21"/>
  <c r="P404" i="21"/>
  <c r="AC414" i="21"/>
  <c r="AC418" i="21"/>
  <c r="AC431" i="21"/>
  <c r="AC446" i="21"/>
  <c r="AC21" i="21"/>
  <c r="AC27" i="21"/>
  <c r="AC37" i="21"/>
  <c r="AC195" i="21"/>
  <c r="O207" i="21"/>
  <c r="AC207" i="21"/>
  <c r="AC211" i="21"/>
  <c r="AC216" i="21"/>
  <c r="AC217" i="21"/>
  <c r="AC220" i="21"/>
  <c r="AC221" i="21"/>
  <c r="AC224" i="21"/>
  <c r="AC225" i="21"/>
  <c r="O235" i="21"/>
  <c r="AC250" i="21"/>
  <c r="AC252" i="21"/>
  <c r="AC253" i="21"/>
  <c r="Q278" i="21"/>
  <c r="AC279" i="21"/>
  <c r="AC281" i="21"/>
  <c r="N316" i="21"/>
  <c r="Q316" i="21" s="1"/>
  <c r="AC310" i="21"/>
  <c r="AC336" i="21"/>
  <c r="AC340" i="21"/>
  <c r="AC344" i="21"/>
  <c r="N376" i="21"/>
  <c r="Q376" i="21" s="1"/>
  <c r="AC383" i="21"/>
  <c r="P36" i="21"/>
  <c r="P70" i="21"/>
  <c r="P81" i="21"/>
  <c r="O201" i="21"/>
  <c r="O209" i="21"/>
  <c r="Q222" i="21"/>
  <c r="Q224" i="21"/>
  <c r="O231" i="21"/>
  <c r="Q235" i="21"/>
  <c r="AC236" i="21"/>
  <c r="O237" i="21"/>
  <c r="AC246" i="21"/>
  <c r="Q248" i="21"/>
  <c r="O250" i="21"/>
  <c r="Q252" i="21"/>
  <c r="Q254" i="21"/>
  <c r="N271" i="21"/>
  <c r="Q271" i="21" s="1"/>
  <c r="Q265" i="21"/>
  <c r="AC266" i="21"/>
  <c r="O276" i="21"/>
  <c r="AC278" i="21"/>
  <c r="O284" i="21"/>
  <c r="AC286" i="21"/>
  <c r="P306" i="21"/>
  <c r="AC307" i="21"/>
  <c r="AC312" i="21"/>
  <c r="AC315" i="21"/>
  <c r="AC328" i="21"/>
  <c r="P329" i="21"/>
  <c r="AC329" i="21"/>
  <c r="AC339" i="21"/>
  <c r="AC343" i="21"/>
  <c r="P353" i="21"/>
  <c r="AC353" i="21"/>
  <c r="P366" i="21"/>
  <c r="AC367" i="21"/>
  <c r="N391" i="21"/>
  <c r="Q391" i="21" s="1"/>
  <c r="AC381" i="21"/>
  <c r="AC389" i="21"/>
  <c r="AC402" i="21"/>
  <c r="AC404" i="21"/>
  <c r="AC405" i="21"/>
  <c r="AC413" i="21"/>
  <c r="AC417" i="21"/>
  <c r="AC421" i="21"/>
  <c r="P430" i="21"/>
  <c r="AC430" i="21"/>
  <c r="P432" i="21"/>
  <c r="AC432" i="21"/>
  <c r="AC442" i="21"/>
  <c r="P443" i="21"/>
  <c r="AC443" i="21"/>
  <c r="AC447" i="21"/>
  <c r="AC451" i="21"/>
  <c r="N196" i="21"/>
  <c r="Q196" i="21" s="1"/>
  <c r="P201" i="21"/>
  <c r="O203" i="21"/>
  <c r="P209" i="21"/>
  <c r="Q231" i="21"/>
  <c r="Q237" i="21"/>
  <c r="P250" i="21"/>
  <c r="P276" i="21"/>
  <c r="P284" i="21"/>
  <c r="P44" i="21"/>
  <c r="AC39" i="21"/>
  <c r="AC45" i="21"/>
  <c r="AC67" i="21"/>
  <c r="AC159" i="21"/>
  <c r="AC165" i="21"/>
  <c r="AC191" i="21"/>
  <c r="AC196" i="21"/>
  <c r="P203" i="21"/>
  <c r="O205" i="21"/>
  <c r="AC226" i="21"/>
  <c r="AC234" i="21"/>
  <c r="AC240" i="21"/>
  <c r="N256" i="21"/>
  <c r="Q256" i="21" s="1"/>
  <c r="AC256" i="21"/>
  <c r="AC262" i="21"/>
  <c r="O263" i="21"/>
  <c r="AC268" i="21"/>
  <c r="O269" i="21"/>
  <c r="Q276" i="21"/>
  <c r="AC280" i="21"/>
  <c r="AC282" i="21"/>
  <c r="P297" i="21"/>
  <c r="AC297" i="21"/>
  <c r="AC308" i="21"/>
  <c r="AC311" i="21"/>
  <c r="P323" i="21"/>
  <c r="AC323" i="21"/>
  <c r="P325" i="21"/>
  <c r="AC325" i="21"/>
  <c r="AC331" i="21"/>
  <c r="AC337" i="21"/>
  <c r="AC341" i="21"/>
  <c r="AC345" i="21"/>
  <c r="P357" i="21"/>
  <c r="AC357" i="21"/>
  <c r="AC372" i="21"/>
  <c r="AC385" i="21"/>
  <c r="AC391" i="21"/>
  <c r="AC398" i="21"/>
  <c r="P400" i="21"/>
  <c r="AC406" i="21"/>
  <c r="AC412" i="21"/>
  <c r="P426" i="21"/>
  <c r="AC426" i="21"/>
  <c r="AC435" i="21"/>
  <c r="AC445" i="21"/>
  <c r="AC449" i="21"/>
  <c r="M269" i="21"/>
  <c r="W269" i="21"/>
  <c r="W293" i="21"/>
  <c r="J293" i="21" s="1"/>
  <c r="K293" i="21" s="1"/>
  <c r="W294" i="21"/>
  <c r="J295" i="21" s="1"/>
  <c r="K295" i="21" s="1"/>
  <c r="W296" i="21"/>
  <c r="W298" i="21"/>
  <c r="L329" i="21"/>
  <c r="W354" i="21"/>
  <c r="W370" i="21"/>
  <c r="W396" i="21"/>
  <c r="W397" i="21"/>
  <c r="W398" i="21"/>
  <c r="W22" i="21"/>
  <c r="W24" i="21"/>
  <c r="W26" i="21"/>
  <c r="W28" i="21"/>
  <c r="W30" i="21"/>
  <c r="W52" i="21"/>
  <c r="W54" i="21"/>
  <c r="W60" i="21"/>
  <c r="W144" i="21"/>
  <c r="W148" i="21"/>
  <c r="W160" i="21"/>
  <c r="W172" i="21"/>
  <c r="W174" i="21"/>
  <c r="W176" i="21"/>
  <c r="W178" i="21"/>
  <c r="W187" i="21"/>
  <c r="W192" i="21"/>
  <c r="W204" i="21"/>
  <c r="W261" i="21"/>
  <c r="W301" i="21"/>
  <c r="W321" i="21"/>
  <c r="W322" i="21"/>
  <c r="W331" i="21"/>
  <c r="W337" i="21"/>
  <c r="W351" i="21"/>
  <c r="W381" i="21"/>
  <c r="W382" i="21"/>
  <c r="W421" i="21"/>
  <c r="W429" i="21"/>
  <c r="W443" i="21"/>
  <c r="W444" i="21"/>
  <c r="W447" i="21"/>
  <c r="W448" i="21"/>
  <c r="W262" i="21"/>
  <c r="L263" i="21"/>
  <c r="W310" i="21"/>
  <c r="W314" i="21"/>
  <c r="W315" i="21"/>
  <c r="W375" i="21"/>
  <c r="W387" i="21"/>
  <c r="W451" i="21"/>
  <c r="L44" i="21"/>
  <c r="M74" i="21"/>
  <c r="W189" i="21"/>
  <c r="W194" i="21"/>
  <c r="W195" i="21"/>
  <c r="W207" i="21"/>
  <c r="W208" i="21"/>
  <c r="W216" i="21"/>
  <c r="W217" i="21"/>
  <c r="W218" i="21"/>
  <c r="J222" i="21" s="1"/>
  <c r="K222" i="21" s="1"/>
  <c r="W219" i="21"/>
  <c r="W220" i="21"/>
  <c r="W246" i="21"/>
  <c r="J250" i="21" s="1"/>
  <c r="K250" i="21" s="1"/>
  <c r="W250" i="21"/>
  <c r="W278" i="21"/>
  <c r="J280" i="21" s="1"/>
  <c r="W286" i="21"/>
  <c r="W306" i="21"/>
  <c r="W311" i="21"/>
  <c r="W323" i="21"/>
  <c r="W326" i="21"/>
  <c r="W329" i="21"/>
  <c r="W330" i="21"/>
  <c r="W341" i="21"/>
  <c r="W345" i="21"/>
  <c r="L353" i="21"/>
  <c r="M353" i="21" s="1"/>
  <c r="W353" i="21"/>
  <c r="L357" i="21"/>
  <c r="M357" i="21" s="1"/>
  <c r="W361" i="21"/>
  <c r="W372" i="21"/>
  <c r="W373" i="21"/>
  <c r="W389" i="21"/>
  <c r="W390" i="21"/>
  <c r="W402" i="21"/>
  <c r="W404" i="21"/>
  <c r="W405" i="21"/>
  <c r="W413" i="21"/>
  <c r="W414" i="21"/>
  <c r="W417" i="21"/>
  <c r="L428" i="21"/>
  <c r="W428" i="21"/>
  <c r="W436" i="21"/>
  <c r="W441" i="21"/>
  <c r="J445" i="21" s="1"/>
  <c r="K445" i="21" s="1"/>
  <c r="W442" i="21"/>
  <c r="J447" i="21" s="1"/>
  <c r="K447" i="21" s="1"/>
  <c r="L68" i="21"/>
  <c r="M68" i="21"/>
  <c r="W8" i="21"/>
  <c r="W10" i="21"/>
  <c r="W12" i="21"/>
  <c r="W14" i="21"/>
  <c r="W190" i="21"/>
  <c r="L205" i="21"/>
  <c r="W223" i="21"/>
  <c r="M235" i="21"/>
  <c r="W238" i="21"/>
  <c r="W249" i="21"/>
  <c r="W254" i="21"/>
  <c r="M263" i="21"/>
  <c r="W282" i="21"/>
  <c r="W299" i="21"/>
  <c r="W300" i="21"/>
  <c r="L321" i="21"/>
  <c r="W342" i="21"/>
  <c r="W343" i="21"/>
  <c r="W346" i="21"/>
  <c r="W359" i="21"/>
  <c r="W368" i="21"/>
  <c r="W369" i="21"/>
  <c r="W371" i="21"/>
  <c r="W376" i="21"/>
  <c r="W383" i="21"/>
  <c r="W384" i="21"/>
  <c r="W388" i="21"/>
  <c r="L400" i="21"/>
  <c r="W400" i="21"/>
  <c r="W406" i="21"/>
  <c r="W412" i="21"/>
  <c r="W416" i="21"/>
  <c r="W430" i="21"/>
  <c r="W432" i="21"/>
  <c r="W433" i="21"/>
  <c r="W147" i="21"/>
  <c r="W205" i="21"/>
  <c r="M224" i="21"/>
  <c r="W225" i="21"/>
  <c r="W232" i="21"/>
  <c r="W235" i="21"/>
  <c r="W240" i="21"/>
  <c r="M248" i="21"/>
  <c r="W252" i="21"/>
  <c r="W256" i="21"/>
  <c r="W264" i="21"/>
  <c r="W280" i="21"/>
  <c r="W283" i="21"/>
  <c r="M284" i="21"/>
  <c r="W312" i="21"/>
  <c r="W313" i="21"/>
  <c r="W316" i="21"/>
  <c r="L323" i="21"/>
  <c r="W324" i="21"/>
  <c r="W340" i="21"/>
  <c r="L351" i="21"/>
  <c r="W352" i="21"/>
  <c r="L359" i="21"/>
  <c r="W360" i="21"/>
  <c r="L402" i="21"/>
  <c r="W403" i="21"/>
  <c r="W411" i="21"/>
  <c r="W419" i="21"/>
  <c r="L430" i="21"/>
  <c r="W431" i="21"/>
  <c r="L201" i="21"/>
  <c r="W203" i="21"/>
  <c r="J207" i="21" s="1"/>
  <c r="L209" i="21"/>
  <c r="J271" i="21"/>
  <c r="W72" i="21"/>
  <c r="W193" i="21"/>
  <c r="W201" i="21"/>
  <c r="J203" i="21" s="1"/>
  <c r="W202" i="21"/>
  <c r="W209" i="21"/>
  <c r="W210" i="21"/>
  <c r="W222" i="21"/>
  <c r="M231" i="21"/>
  <c r="W236" i="21"/>
  <c r="M239" i="21"/>
  <c r="L246" i="21"/>
  <c r="W248" i="21"/>
  <c r="W268" i="21"/>
  <c r="W276" i="21"/>
  <c r="J276" i="21" s="1"/>
  <c r="W284" i="21"/>
  <c r="W292" i="21"/>
  <c r="W297" i="21"/>
  <c r="W308" i="21"/>
  <c r="J312" i="21" s="1"/>
  <c r="K312" i="21" s="1"/>
  <c r="W309" i="21"/>
  <c r="L327" i="21"/>
  <c r="W328" i="21"/>
  <c r="W336" i="21"/>
  <c r="J338" i="21" s="1"/>
  <c r="K338" i="21" s="1"/>
  <c r="W344" i="21"/>
  <c r="L355" i="21"/>
  <c r="W356" i="21"/>
  <c r="L366" i="21"/>
  <c r="W367" i="21"/>
  <c r="L398" i="21"/>
  <c r="M398" i="21" s="1"/>
  <c r="W399" i="21"/>
  <c r="W415" i="21"/>
  <c r="L426" i="21"/>
  <c r="W427" i="21"/>
  <c r="L434" i="21"/>
  <c r="W435" i="21"/>
  <c r="W450" i="21"/>
  <c r="P447" i="21"/>
  <c r="P449" i="21"/>
  <c r="P441" i="21"/>
  <c r="AC441" i="21"/>
  <c r="P445" i="21"/>
  <c r="L443" i="21"/>
  <c r="L449" i="21"/>
  <c r="Q441" i="21"/>
  <c r="M443" i="21"/>
  <c r="Q443" i="21"/>
  <c r="Q445" i="21"/>
  <c r="Q447" i="21"/>
  <c r="M449" i="21"/>
  <c r="Q449" i="21"/>
  <c r="N451" i="21"/>
  <c r="Q451" i="21" s="1"/>
  <c r="O366" i="21"/>
  <c r="O368" i="21"/>
  <c r="AC369" i="21"/>
  <c r="O370" i="21"/>
  <c r="Q370" i="21"/>
  <c r="AC373" i="21"/>
  <c r="O374" i="21"/>
  <c r="Q374" i="21"/>
  <c r="J376" i="21"/>
  <c r="M381" i="21"/>
  <c r="AC382" i="21"/>
  <c r="Q383" i="21"/>
  <c r="O383" i="21"/>
  <c r="M385" i="21"/>
  <c r="AC386" i="21"/>
  <c r="Q387" i="21"/>
  <c r="O387" i="21"/>
  <c r="M389" i="21"/>
  <c r="AC390" i="21"/>
  <c r="O396" i="21"/>
  <c r="N406" i="21"/>
  <c r="Q406" i="21" s="1"/>
  <c r="Q396" i="21"/>
  <c r="AC403" i="21"/>
  <c r="M411" i="21"/>
  <c r="L411" i="21"/>
  <c r="AC411" i="21"/>
  <c r="Q413" i="21"/>
  <c r="P413" i="21"/>
  <c r="O413" i="21"/>
  <c r="M419" i="21"/>
  <c r="L419" i="21"/>
  <c r="AC419" i="21"/>
  <c r="AC433" i="21"/>
  <c r="Q411" i="21"/>
  <c r="P411" i="21"/>
  <c r="O411" i="21"/>
  <c r="L417" i="21"/>
  <c r="M417" i="21" s="1"/>
  <c r="Q419" i="21"/>
  <c r="P419" i="21"/>
  <c r="O419" i="21"/>
  <c r="N421" i="21"/>
  <c r="Q421" i="21" s="1"/>
  <c r="Q366" i="21"/>
  <c r="M370" i="21"/>
  <c r="AC371" i="21"/>
  <c r="O372" i="21"/>
  <c r="Q372" i="21"/>
  <c r="M374" i="21"/>
  <c r="AC375" i="21"/>
  <c r="Q381" i="21"/>
  <c r="O381" i="21"/>
  <c r="AC384" i="21"/>
  <c r="Q385" i="21"/>
  <c r="O385" i="21"/>
  <c r="AC388" i="21"/>
  <c r="Q389" i="21"/>
  <c r="O389" i="21"/>
  <c r="J391" i="21"/>
  <c r="J406" i="21"/>
  <c r="M396" i="21"/>
  <c r="AC399" i="21"/>
  <c r="L415" i="21"/>
  <c r="M415" i="21" s="1"/>
  <c r="AC415" i="21"/>
  <c r="Q417" i="21"/>
  <c r="P417" i="21"/>
  <c r="O417" i="21"/>
  <c r="AC429" i="21"/>
  <c r="M413" i="21"/>
  <c r="L413" i="21"/>
  <c r="Q415" i="21"/>
  <c r="P415" i="21"/>
  <c r="O415" i="21"/>
  <c r="J421" i="21"/>
  <c r="Q398" i="21"/>
  <c r="M400" i="21"/>
  <c r="Q400" i="21"/>
  <c r="M402" i="21"/>
  <c r="Q402" i="21"/>
  <c r="M404" i="21"/>
  <c r="Q404" i="21"/>
  <c r="M426" i="21"/>
  <c r="Q426" i="21"/>
  <c r="M428" i="21"/>
  <c r="Q428" i="21"/>
  <c r="M430" i="21"/>
  <c r="Q430" i="21"/>
  <c r="M432" i="21"/>
  <c r="Q432" i="21"/>
  <c r="M434" i="21"/>
  <c r="Q434" i="21"/>
  <c r="J436" i="21"/>
  <c r="N436" i="21"/>
  <c r="Q436" i="21" s="1"/>
  <c r="W186" i="21"/>
  <c r="L194" i="21"/>
  <c r="L186" i="21"/>
  <c r="L190" i="21"/>
  <c r="M194" i="21"/>
  <c r="K186" i="21"/>
  <c r="K190" i="21"/>
  <c r="O186" i="21"/>
  <c r="O188" i="21"/>
  <c r="O190" i="21"/>
  <c r="O192" i="21"/>
  <c r="P194" i="21"/>
  <c r="P186" i="21"/>
  <c r="P188" i="21"/>
  <c r="P190" i="21"/>
  <c r="P192" i="21"/>
  <c r="Q194" i="21"/>
  <c r="P216" i="21"/>
  <c r="O216" i="21"/>
  <c r="N226" i="21"/>
  <c r="Q226" i="21" s="1"/>
  <c r="Q295" i="21"/>
  <c r="P295" i="21"/>
  <c r="O295" i="21"/>
  <c r="Q186" i="21"/>
  <c r="Q216" i="21"/>
  <c r="M222" i="21"/>
  <c r="W233" i="21"/>
  <c r="J237" i="21" s="1"/>
  <c r="K237" i="21" s="1"/>
  <c r="W251" i="21"/>
  <c r="W267" i="21"/>
  <c r="W271" i="21"/>
  <c r="W277" i="21"/>
  <c r="J278" i="21" s="1"/>
  <c r="W285" i="21"/>
  <c r="W295" i="21"/>
  <c r="J297" i="21" s="1"/>
  <c r="K297" i="21" s="1"/>
  <c r="P220" i="21"/>
  <c r="O220" i="21"/>
  <c r="L216" i="21"/>
  <c r="P218" i="21"/>
  <c r="O218" i="21"/>
  <c r="AC218" i="21"/>
  <c r="AC227" i="21" s="1"/>
  <c r="O226" i="21" s="1"/>
  <c r="L220" i="21"/>
  <c r="W231" i="21"/>
  <c r="J233" i="21" s="1"/>
  <c r="K233" i="21" s="1"/>
  <c r="W239" i="21"/>
  <c r="W253" i="21"/>
  <c r="W265" i="21"/>
  <c r="W279" i="21"/>
  <c r="W291" i="21"/>
  <c r="J291" i="21" s="1"/>
  <c r="AC194" i="21"/>
  <c r="AC202" i="21"/>
  <c r="AC204" i="21"/>
  <c r="AC206" i="21"/>
  <c r="AC208" i="21"/>
  <c r="AC210" i="21"/>
  <c r="W237" i="21"/>
  <c r="W241" i="21"/>
  <c r="W247" i="21"/>
  <c r="J252" i="21" s="1"/>
  <c r="K252" i="21" s="1"/>
  <c r="W255" i="21"/>
  <c r="W263" i="21"/>
  <c r="AC287" i="21"/>
  <c r="O286" i="21" s="1"/>
  <c r="W281" i="21"/>
  <c r="N301" i="21"/>
  <c r="Q301" i="21" s="1"/>
  <c r="M336" i="21"/>
  <c r="L336" i="21"/>
  <c r="Q338" i="21"/>
  <c r="P338" i="21"/>
  <c r="O338" i="21"/>
  <c r="M344" i="21"/>
  <c r="L344" i="21"/>
  <c r="L231" i="21"/>
  <c r="P231" i="21"/>
  <c r="P261" i="21"/>
  <c r="P291" i="21"/>
  <c r="P293" i="21"/>
  <c r="AC298" i="21"/>
  <c r="O299" i="21"/>
  <c r="Q299" i="21"/>
  <c r="M306" i="21"/>
  <c r="Q308" i="21"/>
  <c r="O308" i="21"/>
  <c r="M310" i="21"/>
  <c r="Q312" i="21"/>
  <c r="O312" i="21"/>
  <c r="M314" i="21"/>
  <c r="AC316" i="21"/>
  <c r="AC322" i="21"/>
  <c r="AC330" i="21"/>
  <c r="Q336" i="21"/>
  <c r="P336" i="21"/>
  <c r="O336" i="21"/>
  <c r="AC342" i="21"/>
  <c r="Q344" i="21"/>
  <c r="P344" i="21"/>
  <c r="O344" i="21"/>
  <c r="N346" i="21"/>
  <c r="Q346" i="21" s="1"/>
  <c r="AC346" i="21"/>
  <c r="AC352" i="21"/>
  <c r="AC360" i="21"/>
  <c r="M201" i="21"/>
  <c r="Q201" i="21"/>
  <c r="O222" i="21"/>
  <c r="O224" i="21"/>
  <c r="M340" i="21"/>
  <c r="L340" i="21"/>
  <c r="Q342" i="21"/>
  <c r="P342" i="21"/>
  <c r="O342" i="21"/>
  <c r="AC294" i="21"/>
  <c r="M299" i="21"/>
  <c r="AC300" i="21"/>
  <c r="Q306" i="21"/>
  <c r="O306" i="21"/>
  <c r="Q310" i="21"/>
  <c r="O310" i="21"/>
  <c r="Q314" i="21"/>
  <c r="O314" i="21"/>
  <c r="AC326" i="21"/>
  <c r="AC338" i="21"/>
  <c r="Q340" i="21"/>
  <c r="P340" i="21"/>
  <c r="O340" i="21"/>
  <c r="AC356" i="21"/>
  <c r="M321" i="21"/>
  <c r="Q321" i="21"/>
  <c r="M323" i="21"/>
  <c r="Q323" i="21"/>
  <c r="M325" i="21"/>
  <c r="Q325" i="21"/>
  <c r="M327" i="21"/>
  <c r="Q327" i="21"/>
  <c r="M329" i="21"/>
  <c r="Q329" i="21"/>
  <c r="M351" i="21"/>
  <c r="Q351" i="21"/>
  <c r="Q353" i="21"/>
  <c r="M355" i="21"/>
  <c r="Q355" i="21"/>
  <c r="Q357" i="21"/>
  <c r="M359" i="21"/>
  <c r="Q359" i="21"/>
  <c r="J331" i="21"/>
  <c r="N331" i="21"/>
  <c r="Q331" i="21" s="1"/>
  <c r="J361" i="21"/>
  <c r="N361" i="21"/>
  <c r="Q361" i="21" s="1"/>
  <c r="P164" i="21"/>
  <c r="P74" i="21"/>
  <c r="Q74" i="21"/>
  <c r="Q72" i="21"/>
  <c r="P40" i="21"/>
  <c r="L72" i="21"/>
  <c r="M72" i="21"/>
  <c r="L36" i="21"/>
  <c r="W9" i="21"/>
  <c r="P12" i="21"/>
  <c r="O8" i="21"/>
  <c r="Q12" i="21"/>
  <c r="O6" i="21"/>
  <c r="P14" i="21"/>
  <c r="O14" i="21"/>
  <c r="W6" i="21"/>
  <c r="J10" i="21" s="1"/>
  <c r="K8" i="21"/>
  <c r="L14" i="21"/>
  <c r="K14" i="21"/>
  <c r="N16" i="21"/>
  <c r="Q16" i="21" s="1"/>
  <c r="M8" i="21"/>
  <c r="Q8" i="21"/>
  <c r="AC8" i="21"/>
  <c r="P10" i="21"/>
  <c r="W13" i="21"/>
  <c r="P21" i="21"/>
  <c r="AC24" i="21"/>
  <c r="AC28" i="21"/>
  <c r="AC36" i="21"/>
  <c r="W41" i="21"/>
  <c r="AC44" i="21"/>
  <c r="Q68" i="21"/>
  <c r="P89" i="21"/>
  <c r="AC176" i="21"/>
  <c r="W177" i="21"/>
  <c r="AC181" i="21"/>
  <c r="W7" i="21"/>
  <c r="J12" i="21" s="1"/>
  <c r="Q10" i="21"/>
  <c r="AC10" i="21"/>
  <c r="W15" i="21"/>
  <c r="AC38" i="21"/>
  <c r="W43" i="21"/>
  <c r="W51" i="21"/>
  <c r="J55" i="21" s="1"/>
  <c r="AC57" i="21"/>
  <c r="AC58" i="21"/>
  <c r="W59" i="21"/>
  <c r="P66" i="21"/>
  <c r="AC66" i="21"/>
  <c r="AC69" i="21"/>
  <c r="W71" i="21"/>
  <c r="P72" i="21"/>
  <c r="L74" i="21"/>
  <c r="AC74" i="21"/>
  <c r="W76" i="21"/>
  <c r="O81" i="21"/>
  <c r="AC84" i="21"/>
  <c r="AC85" i="21"/>
  <c r="AC86" i="21"/>
  <c r="AC89" i="21"/>
  <c r="W91" i="21"/>
  <c r="AC129" i="21"/>
  <c r="AC131" i="21"/>
  <c r="W132" i="21"/>
  <c r="W133" i="21"/>
  <c r="AC144" i="21"/>
  <c r="W145" i="21"/>
  <c r="W146" i="21"/>
  <c r="AC166" i="21"/>
  <c r="AC174" i="21"/>
  <c r="W175" i="21"/>
  <c r="AC179" i="21"/>
  <c r="Q6" i="21"/>
  <c r="AC6" i="21"/>
  <c r="W11" i="21"/>
  <c r="AC13" i="21"/>
  <c r="AC14" i="21"/>
  <c r="W16" i="21"/>
  <c r="O21" i="21"/>
  <c r="AC29" i="21"/>
  <c r="AC30" i="21"/>
  <c r="L38" i="21"/>
  <c r="W39" i="21"/>
  <c r="AC41" i="21"/>
  <c r="P42" i="21"/>
  <c r="AC42" i="21"/>
  <c r="AC46" i="21"/>
  <c r="AC53" i="21"/>
  <c r="AC54" i="21"/>
  <c r="W55" i="21"/>
  <c r="AC61" i="21"/>
  <c r="L66" i="21"/>
  <c r="W67" i="21"/>
  <c r="J70" i="21" s="1"/>
  <c r="P68" i="21"/>
  <c r="Q70" i="21"/>
  <c r="AC70" i="21"/>
  <c r="AC73" i="21"/>
  <c r="W75" i="21"/>
  <c r="AC81" i="21"/>
  <c r="W83" i="21"/>
  <c r="J87" i="21" s="1"/>
  <c r="W84" i="21"/>
  <c r="P87" i="21"/>
  <c r="AC87" i="21"/>
  <c r="AC88" i="21"/>
  <c r="O89" i="21"/>
  <c r="AC127" i="21"/>
  <c r="W128" i="21"/>
  <c r="J132" i="21" s="1"/>
  <c r="W129" i="21"/>
  <c r="AC133" i="21"/>
  <c r="AC135" i="21"/>
  <c r="W136" i="21"/>
  <c r="W141" i="21"/>
  <c r="W142" i="21"/>
  <c r="AC148" i="21"/>
  <c r="W149" i="21"/>
  <c r="W150" i="21"/>
  <c r="AC157" i="21"/>
  <c r="AC161" i="21"/>
  <c r="W171" i="21"/>
  <c r="W179" i="21"/>
  <c r="L21" i="21"/>
  <c r="AC22" i="21"/>
  <c r="Q23" i="21"/>
  <c r="O23" i="21"/>
  <c r="AC26" i="21"/>
  <c r="Q27" i="21"/>
  <c r="O27" i="21"/>
  <c r="M29" i="21"/>
  <c r="L29" i="21"/>
  <c r="K29" i="21"/>
  <c r="M51" i="21"/>
  <c r="L51" i="21"/>
  <c r="K51" i="21"/>
  <c r="Q53" i="21"/>
  <c r="P53" i="21"/>
  <c r="O53" i="21"/>
  <c r="M59" i="21"/>
  <c r="L59" i="21"/>
  <c r="K59" i="21"/>
  <c r="AC16" i="21"/>
  <c r="Q29" i="21"/>
  <c r="P29" i="21"/>
  <c r="O29" i="21"/>
  <c r="N31" i="21"/>
  <c r="Q31" i="21" s="1"/>
  <c r="Q51" i="21"/>
  <c r="P51" i="21"/>
  <c r="O51" i="21"/>
  <c r="M57" i="21"/>
  <c r="L57" i="21"/>
  <c r="K57" i="21"/>
  <c r="Q59" i="21"/>
  <c r="P59" i="21"/>
  <c r="O59" i="21"/>
  <c r="N61" i="21"/>
  <c r="Q61" i="21" s="1"/>
  <c r="M23" i="21"/>
  <c r="K23" i="21"/>
  <c r="Q25" i="21"/>
  <c r="O25" i="21"/>
  <c r="M27" i="21"/>
  <c r="K27" i="21"/>
  <c r="Q57" i="21"/>
  <c r="P57" i="21"/>
  <c r="O57" i="21"/>
  <c r="K21" i="21"/>
  <c r="L23" i="21"/>
  <c r="P25" i="21"/>
  <c r="L27" i="21"/>
  <c r="M53" i="21"/>
  <c r="L53" i="21"/>
  <c r="K53" i="21"/>
  <c r="Q55" i="21"/>
  <c r="P55" i="21"/>
  <c r="O55" i="21"/>
  <c r="N91" i="21"/>
  <c r="Q91" i="21" s="1"/>
  <c r="M36" i="21"/>
  <c r="Q36" i="21"/>
  <c r="M38" i="21"/>
  <c r="Q38" i="21"/>
  <c r="Q40" i="21"/>
  <c r="M42" i="21"/>
  <c r="Q42" i="21"/>
  <c r="M44" i="21"/>
  <c r="Q44" i="21"/>
  <c r="M66" i="21"/>
  <c r="Q66" i="21"/>
  <c r="N76" i="21"/>
  <c r="Q76" i="21" s="1"/>
  <c r="K81" i="21"/>
  <c r="O83" i="21"/>
  <c r="K89" i="21"/>
  <c r="Q126" i="21"/>
  <c r="O126" i="21"/>
  <c r="N136" i="21"/>
  <c r="Q136" i="21" s="1"/>
  <c r="Q130" i="21"/>
  <c r="O130" i="21"/>
  <c r="Q134" i="21"/>
  <c r="O134" i="21"/>
  <c r="Q156" i="21"/>
  <c r="O156" i="21"/>
  <c r="N166" i="21"/>
  <c r="Q166" i="21" s="1"/>
  <c r="Q160" i="21"/>
  <c r="O160" i="21"/>
  <c r="N46" i="21"/>
  <c r="Q46" i="21" s="1"/>
  <c r="L81" i="21"/>
  <c r="P83" i="21"/>
  <c r="O85" i="21"/>
  <c r="L89" i="21"/>
  <c r="P126" i="21"/>
  <c r="P130" i="21"/>
  <c r="P134" i="21"/>
  <c r="M141" i="21"/>
  <c r="O143" i="21"/>
  <c r="Q143" i="21"/>
  <c r="O147" i="21"/>
  <c r="Q147" i="21"/>
  <c r="M149" i="21"/>
  <c r="N151" i="21"/>
  <c r="Q151" i="21" s="1"/>
  <c r="O171" i="21"/>
  <c r="N181" i="21"/>
  <c r="Q181" i="21" s="1"/>
  <c r="Q171" i="21"/>
  <c r="P171" i="21"/>
  <c r="AC76" i="21"/>
  <c r="AC82" i="21"/>
  <c r="P85" i="21"/>
  <c r="O87" i="21"/>
  <c r="AC90" i="21"/>
  <c r="L141" i="21"/>
  <c r="AC142" i="21"/>
  <c r="P143" i="21"/>
  <c r="AC146" i="21"/>
  <c r="P147" i="21"/>
  <c r="L149" i="21"/>
  <c r="AC150" i="21"/>
  <c r="AC128" i="21"/>
  <c r="AC132" i="21"/>
  <c r="AC136" i="21"/>
  <c r="AC141" i="21"/>
  <c r="AC145" i="21"/>
  <c r="AC149" i="21"/>
  <c r="AC158" i="21"/>
  <c r="AC162" i="21"/>
  <c r="O175" i="21"/>
  <c r="Q175" i="21"/>
  <c r="P175" i="21"/>
  <c r="M171" i="21"/>
  <c r="L171" i="21"/>
  <c r="AC171" i="21"/>
  <c r="O173" i="21"/>
  <c r="Q173" i="21"/>
  <c r="P173" i="21"/>
  <c r="M179" i="21"/>
  <c r="L179" i="21"/>
  <c r="M126" i="21"/>
  <c r="Q128" i="21"/>
  <c r="O128" i="21"/>
  <c r="Q132" i="21"/>
  <c r="O132" i="21"/>
  <c r="M134" i="21"/>
  <c r="O141" i="21"/>
  <c r="Q141" i="21"/>
  <c r="O145" i="21"/>
  <c r="Q145" i="21"/>
  <c r="O149" i="21"/>
  <c r="Q149" i="21"/>
  <c r="M156" i="21"/>
  <c r="Q158" i="21"/>
  <c r="O158" i="21"/>
  <c r="Q162" i="21"/>
  <c r="O162" i="21"/>
  <c r="M164" i="21"/>
  <c r="O177" i="21"/>
  <c r="Q177" i="21"/>
  <c r="P177" i="21"/>
  <c r="P179" i="21"/>
  <c r="O164" i="21"/>
  <c r="Q179" i="21"/>
  <c r="L291" i="21" l="1"/>
  <c r="K291" i="21"/>
  <c r="L222" i="21"/>
  <c r="M387" i="21"/>
  <c r="M372" i="21"/>
  <c r="M368" i="21"/>
  <c r="J342" i="21"/>
  <c r="K342" i="21" s="1"/>
  <c r="L338" i="21"/>
  <c r="M338" i="21" s="1"/>
  <c r="L312" i="21"/>
  <c r="M312" i="21" s="1"/>
  <c r="J308" i="21"/>
  <c r="L295" i="21"/>
  <c r="M291" i="21"/>
  <c r="J301" i="21"/>
  <c r="L293" i="21"/>
  <c r="M293" i="21" s="1"/>
  <c r="J282" i="21"/>
  <c r="L261" i="21"/>
  <c r="M261" i="21" s="1"/>
  <c r="L252" i="21"/>
  <c r="M252" i="21" s="1"/>
  <c r="J256" i="21"/>
  <c r="L250" i="21"/>
  <c r="M250" i="21" s="1"/>
  <c r="L237" i="21"/>
  <c r="M237" i="21" s="1"/>
  <c r="J241" i="21"/>
  <c r="J218" i="21"/>
  <c r="K218" i="21" s="1"/>
  <c r="K117" i="21"/>
  <c r="L117" i="21" s="1"/>
  <c r="J188" i="21"/>
  <c r="J211" i="21"/>
  <c r="J175" i="21"/>
  <c r="K175" i="21" s="1"/>
  <c r="J173" i="21"/>
  <c r="J181" i="21" s="1"/>
  <c r="J160" i="21"/>
  <c r="K160" i="21" s="1"/>
  <c r="J158" i="21"/>
  <c r="J145" i="21"/>
  <c r="M145" i="21" s="1"/>
  <c r="J143" i="21"/>
  <c r="K132" i="21"/>
  <c r="J128" i="21"/>
  <c r="J136" i="21" s="1"/>
  <c r="J113" i="21"/>
  <c r="K113" i="21" s="1"/>
  <c r="J83" i="21"/>
  <c r="J98" i="21"/>
  <c r="W122" i="21"/>
  <c r="K121" i="21" s="1"/>
  <c r="M121" i="21" s="1"/>
  <c r="W107" i="21"/>
  <c r="K106" i="21" s="1"/>
  <c r="M106" i="21" s="1"/>
  <c r="AC347" i="21"/>
  <c r="O346" i="21" s="1"/>
  <c r="AC332" i="21"/>
  <c r="O331" i="21" s="1"/>
  <c r="AC317" i="21"/>
  <c r="O316" i="21" s="1"/>
  <c r="AC197" i="21"/>
  <c r="O196" i="21" s="1"/>
  <c r="AC257" i="21"/>
  <c r="O256" i="21" s="1"/>
  <c r="AC272" i="21"/>
  <c r="O271" i="21" s="1"/>
  <c r="J85" i="21"/>
  <c r="L175" i="21"/>
  <c r="J25" i="21"/>
  <c r="J31" i="21" s="1"/>
  <c r="L130" i="21"/>
  <c r="M130" i="21"/>
  <c r="J76" i="21"/>
  <c r="J61" i="21"/>
  <c r="J46" i="21"/>
  <c r="J441" i="21"/>
  <c r="K441" i="21" s="1"/>
  <c r="L447" i="21"/>
  <c r="M447" i="21"/>
  <c r="L445" i="21"/>
  <c r="M445" i="21"/>
  <c r="J6" i="21"/>
  <c r="J16" i="21" s="1"/>
  <c r="W167" i="21"/>
  <c r="K162" i="21" s="1"/>
  <c r="L162" i="21" s="1"/>
  <c r="W197" i="21"/>
  <c r="W392" i="21"/>
  <c r="K391" i="21" s="1"/>
  <c r="M391" i="21" s="1"/>
  <c r="W32" i="21"/>
  <c r="AC437" i="21"/>
  <c r="O436" i="21" s="1"/>
  <c r="AC407" i="21"/>
  <c r="O406" i="21" s="1"/>
  <c r="AC452" i="21"/>
  <c r="O451" i="21" s="1"/>
  <c r="AC242" i="21"/>
  <c r="O241" i="21" s="1"/>
  <c r="AC392" i="21"/>
  <c r="O391" i="21" s="1"/>
  <c r="AC362" i="21"/>
  <c r="O361" i="21" s="1"/>
  <c r="AC377" i="21"/>
  <c r="O376" i="21" s="1"/>
  <c r="AC212" i="21"/>
  <c r="O211" i="21" s="1"/>
  <c r="AC302" i="21"/>
  <c r="O301" i="21" s="1"/>
  <c r="W452" i="21"/>
  <c r="K451" i="21" s="1"/>
  <c r="M451" i="21" s="1"/>
  <c r="W377" i="21"/>
  <c r="K376" i="21" s="1"/>
  <c r="M376" i="21" s="1"/>
  <c r="W272" i="21"/>
  <c r="K271" i="21" s="1"/>
  <c r="M271" i="21" s="1"/>
  <c r="W332" i="21"/>
  <c r="K331" i="21" s="1"/>
  <c r="M331" i="21" s="1"/>
  <c r="W407" i="21"/>
  <c r="K406" i="21" s="1"/>
  <c r="M406" i="21" s="1"/>
  <c r="W347" i="21"/>
  <c r="K346" i="21" s="1"/>
  <c r="M346" i="21" s="1"/>
  <c r="W77" i="21"/>
  <c r="K76" i="21" s="1"/>
  <c r="M76" i="21" s="1"/>
  <c r="W437" i="21"/>
  <c r="K436" i="21" s="1"/>
  <c r="M436" i="21" s="1"/>
  <c r="W422" i="21"/>
  <c r="K421" i="21" s="1"/>
  <c r="M421" i="21" s="1"/>
  <c r="W362" i="21"/>
  <c r="K361" i="21" s="1"/>
  <c r="M361" i="21" s="1"/>
  <c r="W302" i="21"/>
  <c r="K301" i="21" s="1"/>
  <c r="M301" i="21" s="1"/>
  <c r="W317" i="21"/>
  <c r="K316" i="21" s="1"/>
  <c r="M316" i="21" s="1"/>
  <c r="W227" i="21"/>
  <c r="K226" i="21" s="1"/>
  <c r="M226" i="21" s="1"/>
  <c r="W257" i="21"/>
  <c r="K256" i="21" s="1"/>
  <c r="M256" i="21" s="1"/>
  <c r="W287" i="21"/>
  <c r="K286" i="21" s="1"/>
  <c r="M286" i="21" s="1"/>
  <c r="W212" i="21"/>
  <c r="K203" i="21" s="1"/>
  <c r="L203" i="21" s="1"/>
  <c r="M203" i="21" s="1"/>
  <c r="AC422" i="21"/>
  <c r="O421" i="21" s="1"/>
  <c r="W242" i="21"/>
  <c r="K241" i="21" s="1"/>
  <c r="M241" i="21" s="1"/>
  <c r="AC182" i="21"/>
  <c r="O181" i="21" s="1"/>
  <c r="AC62" i="21"/>
  <c r="O61" i="21" s="1"/>
  <c r="AC47" i="21"/>
  <c r="O46" i="21" s="1"/>
  <c r="W182" i="21"/>
  <c r="K181" i="21" s="1"/>
  <c r="M181" i="21" s="1"/>
  <c r="W137" i="21"/>
  <c r="K136" i="21" s="1"/>
  <c r="M136" i="21" s="1"/>
  <c r="W92" i="21"/>
  <c r="K87" i="21" s="1"/>
  <c r="W47" i="21"/>
  <c r="K46" i="21" s="1"/>
  <c r="M46" i="21" s="1"/>
  <c r="W17" i="21"/>
  <c r="AC167" i="21"/>
  <c r="O166" i="21" s="1"/>
  <c r="AC92" i="21"/>
  <c r="O91" i="21" s="1"/>
  <c r="AC32" i="21"/>
  <c r="O31" i="21" s="1"/>
  <c r="W152" i="21"/>
  <c r="K151" i="21" s="1"/>
  <c r="M151" i="21" s="1"/>
  <c r="W62" i="21"/>
  <c r="K61" i="21" s="1"/>
  <c r="M61" i="21" s="1"/>
  <c r="AC77" i="21"/>
  <c r="O76" i="21" s="1"/>
  <c r="AC137" i="21"/>
  <c r="O136" i="21" s="1"/>
  <c r="AC17" i="21"/>
  <c r="O16" i="21" s="1"/>
  <c r="AC152" i="21"/>
  <c r="O151" i="21" s="1"/>
  <c r="J316" i="21" l="1"/>
  <c r="K308" i="21"/>
  <c r="L342" i="21"/>
  <c r="M342" i="21" s="1"/>
  <c r="J346" i="21"/>
  <c r="L308" i="21"/>
  <c r="M308" i="21" s="1"/>
  <c r="M295" i="21"/>
  <c r="K278" i="21"/>
  <c r="K276" i="21"/>
  <c r="L276" i="21" s="1"/>
  <c r="K280" i="21"/>
  <c r="L280" i="21" s="1"/>
  <c r="M280" i="21" s="1"/>
  <c r="J286" i="21"/>
  <c r="K282" i="21"/>
  <c r="L282" i="21" s="1"/>
  <c r="M282" i="21" s="1"/>
  <c r="L297" i="21"/>
  <c r="M297" i="21" s="1"/>
  <c r="L233" i="21"/>
  <c r="M233" i="21" s="1"/>
  <c r="J226" i="21"/>
  <c r="L160" i="21"/>
  <c r="M162" i="21"/>
  <c r="K98" i="21"/>
  <c r="K147" i="21"/>
  <c r="L147" i="21" s="1"/>
  <c r="M147" i="21" s="1"/>
  <c r="K177" i="21"/>
  <c r="L177" i="21" s="1"/>
  <c r="M177" i="21" s="1"/>
  <c r="J196" i="21"/>
  <c r="K188" i="21"/>
  <c r="L188" i="21" s="1"/>
  <c r="M188" i="21" s="1"/>
  <c r="K196" i="21"/>
  <c r="M196" i="21" s="1"/>
  <c r="K192" i="21"/>
  <c r="L192" i="21" s="1"/>
  <c r="M192" i="21" s="1"/>
  <c r="K211" i="21"/>
  <c r="M211" i="21" s="1"/>
  <c r="K207" i="21"/>
  <c r="L207" i="21" s="1"/>
  <c r="M207" i="21" s="1"/>
  <c r="K173" i="21"/>
  <c r="L173" i="21" s="1"/>
  <c r="M173" i="21" s="1"/>
  <c r="M175" i="21"/>
  <c r="J166" i="21"/>
  <c r="M160" i="21"/>
  <c r="K166" i="21"/>
  <c r="M166" i="21" s="1"/>
  <c r="K158" i="21"/>
  <c r="K143" i="21"/>
  <c r="K145" i="21"/>
  <c r="J151" i="21"/>
  <c r="L132" i="21"/>
  <c r="M132" i="21" s="1"/>
  <c r="K128" i="21"/>
  <c r="L128" i="21" s="1"/>
  <c r="K102" i="21"/>
  <c r="M117" i="21"/>
  <c r="J121" i="21"/>
  <c r="L87" i="21"/>
  <c r="M87" i="21"/>
  <c r="J91" i="21"/>
  <c r="K83" i="21"/>
  <c r="L98" i="21"/>
  <c r="J106" i="21"/>
  <c r="L145" i="21"/>
  <c r="K91" i="21"/>
  <c r="M91" i="21" s="1"/>
  <c r="K85" i="21"/>
  <c r="K70" i="21"/>
  <c r="K55" i="21"/>
  <c r="K40" i="21"/>
  <c r="K31" i="21"/>
  <c r="M31" i="21" s="1"/>
  <c r="K25" i="21"/>
  <c r="J451" i="21"/>
  <c r="L441" i="21"/>
  <c r="M441" i="21"/>
  <c r="K16" i="21"/>
  <c r="M16" i="21" s="1"/>
  <c r="K6" i="21"/>
  <c r="K12" i="21"/>
  <c r="K10" i="21"/>
  <c r="M276" i="21" l="1"/>
  <c r="M278" i="21"/>
  <c r="L278" i="21"/>
  <c r="L218" i="21"/>
  <c r="M218" i="21" s="1"/>
  <c r="L158" i="21"/>
  <c r="M158" i="21"/>
  <c r="L143" i="21"/>
  <c r="M143" i="21" s="1"/>
  <c r="M128" i="21"/>
  <c r="L113" i="21"/>
  <c r="M113" i="21" s="1"/>
  <c r="M83" i="21"/>
  <c r="L83" i="21"/>
  <c r="L102" i="21"/>
  <c r="M102" i="21" s="1"/>
  <c r="M98" i="21"/>
  <c r="M85" i="21"/>
  <c r="L85" i="21"/>
  <c r="L70" i="21"/>
  <c r="M70" i="21"/>
  <c r="L55" i="21"/>
  <c r="M55" i="21"/>
  <c r="M40" i="21"/>
  <c r="L40" i="21"/>
  <c r="M25" i="21"/>
  <c r="L25" i="21"/>
  <c r="L6" i="21"/>
  <c r="M6" i="21" s="1"/>
  <c r="L12" i="21"/>
  <c r="M12" i="21" s="1"/>
  <c r="L10" i="21"/>
  <c r="M10" i="21" s="1"/>
</calcChain>
</file>

<file path=xl/sharedStrings.xml><?xml version="1.0" encoding="utf-8"?>
<sst xmlns="http://schemas.openxmlformats.org/spreadsheetml/2006/main" count="1544" uniqueCount="102">
  <si>
    <t>記号</t>
    <rPh sb="0" eb="2">
      <t>キゴウ</t>
    </rPh>
    <phoneticPr fontId="2"/>
  </si>
  <si>
    <t>タイプ名</t>
    <rPh sb="3" eb="4">
      <t>メイ</t>
    </rPh>
    <phoneticPr fontId="2"/>
  </si>
  <si>
    <t>合計面積</t>
    <rPh sb="0" eb="2">
      <t>ゴウケイ</t>
    </rPh>
    <rPh sb="2" eb="4">
      <t>メンセキ</t>
    </rPh>
    <phoneticPr fontId="2"/>
  </si>
  <si>
    <t>W</t>
    <phoneticPr fontId="2"/>
  </si>
  <si>
    <t>面積</t>
    <phoneticPr fontId="2"/>
  </si>
  <si>
    <t>Ｗ</t>
    <phoneticPr fontId="2"/>
  </si>
  <si>
    <t>Ｈ</t>
    <phoneticPr fontId="2"/>
  </si>
  <si>
    <t>南</t>
    <rPh sb="0" eb="1">
      <t>ミナミ</t>
    </rPh>
    <phoneticPr fontId="2"/>
  </si>
  <si>
    <t>西</t>
    <rPh sb="0" eb="1">
      <t>ニシ</t>
    </rPh>
    <phoneticPr fontId="2"/>
  </si>
  <si>
    <t>設計内容説明書【共同住宅等用】</t>
    <rPh sb="0" eb="2">
      <t>セッケイ</t>
    </rPh>
    <rPh sb="2" eb="4">
      <t>ナイヨウ</t>
    </rPh>
    <rPh sb="4" eb="7">
      <t>セツメイショ</t>
    </rPh>
    <rPh sb="8" eb="10">
      <t>キョウドウ</t>
    </rPh>
    <rPh sb="10" eb="12">
      <t>ジュウタク</t>
    </rPh>
    <rPh sb="12" eb="13">
      <t>ナド</t>
    </rPh>
    <rPh sb="13" eb="14">
      <t>ヨウ</t>
    </rPh>
    <phoneticPr fontId="2"/>
  </si>
  <si>
    <t>7．光・視環境に関すること</t>
    <rPh sb="2" eb="3">
      <t>ヒカリ</t>
    </rPh>
    <rPh sb="4" eb="5">
      <t>シ</t>
    </rPh>
    <rPh sb="5" eb="7">
      <t>カンキョウ</t>
    </rPh>
    <phoneticPr fontId="2"/>
  </si>
  <si>
    <t>ﾀｲﾌﾟ名</t>
    <phoneticPr fontId="2"/>
  </si>
  <si>
    <t>住戸番号</t>
    <rPh sb="0" eb="1">
      <t>ジュウ</t>
    </rPh>
    <rPh sb="1" eb="2">
      <t>コ</t>
    </rPh>
    <rPh sb="2" eb="4">
      <t>バンゴウ</t>
    </rPh>
    <phoneticPr fontId="2"/>
  </si>
  <si>
    <t>『別紙計算書による』</t>
    <phoneticPr fontId="2"/>
  </si>
  <si>
    <t>ｸﾞﾙｰﾌﾟ番号</t>
    <rPh sb="6" eb="8">
      <t>バンゴウ</t>
    </rPh>
    <phoneticPr fontId="2"/>
  </si>
  <si>
    <t>-</t>
    <phoneticPr fontId="2"/>
  </si>
  <si>
    <t>住戸</t>
    <rPh sb="0" eb="2">
      <t>ジュウ</t>
    </rPh>
    <phoneticPr fontId="2"/>
  </si>
  <si>
    <t>13面</t>
    <rPh sb="2" eb="3">
      <t>メン</t>
    </rPh>
    <phoneticPr fontId="2"/>
  </si>
  <si>
    <t>全ｸﾞﾙｰﾌﾟ数</t>
    <rPh sb="0" eb="1">
      <t>ゼン</t>
    </rPh>
    <rPh sb="7" eb="8">
      <t>スウ</t>
    </rPh>
    <phoneticPr fontId="2"/>
  </si>
  <si>
    <t>光視</t>
    <rPh sb="0" eb="1">
      <t>ヒカリ</t>
    </rPh>
    <rPh sb="1" eb="2">
      <t>シ</t>
    </rPh>
    <phoneticPr fontId="2"/>
  </si>
  <si>
    <t>その2．住戸評価用　　</t>
    <rPh sb="5" eb="6">
      <t>コ</t>
    </rPh>
    <phoneticPr fontId="2"/>
  </si>
  <si>
    <t>※の欄を設計者が記入のこと</t>
  </si>
  <si>
    <t>性 能 表 示</t>
    <rPh sb="0" eb="1">
      <t>セイ</t>
    </rPh>
    <rPh sb="2" eb="3">
      <t>ノウ</t>
    </rPh>
    <rPh sb="4" eb="5">
      <t>ヒョウ</t>
    </rPh>
    <rPh sb="6" eb="7">
      <t>シメ</t>
    </rPh>
    <phoneticPr fontId="2"/>
  </si>
  <si>
    <t>自己評価</t>
    <rPh sb="0" eb="2">
      <t>ジコ</t>
    </rPh>
    <rPh sb="2" eb="4">
      <t>ヒョウカ</t>
    </rPh>
    <phoneticPr fontId="2"/>
  </si>
  <si>
    <t>確認項目</t>
    <rPh sb="0" eb="2">
      <t>カクニン</t>
    </rPh>
    <rPh sb="2" eb="4">
      <t>コウモク</t>
    </rPh>
    <phoneticPr fontId="2"/>
  </si>
  <si>
    <t xml:space="preserve"> 設 計 内 容 説 明 欄</t>
    <phoneticPr fontId="2"/>
  </si>
  <si>
    <t>※</t>
    <phoneticPr fontId="2"/>
  </si>
  <si>
    <t>確認</t>
    <rPh sb="0" eb="2">
      <t>カクニン</t>
    </rPh>
    <phoneticPr fontId="2"/>
  </si>
  <si>
    <t>事　　項</t>
    <phoneticPr fontId="2"/>
  </si>
  <si>
    <t>等級 ※</t>
    <rPh sb="0" eb="2">
      <t>トウキュウ</t>
    </rPh>
    <phoneticPr fontId="2"/>
  </si>
  <si>
    <t>項　目</t>
    <phoneticPr fontId="2"/>
  </si>
  <si>
    <t>設 計 内 容</t>
    <phoneticPr fontId="2"/>
  </si>
  <si>
    <t>記入等級</t>
    <rPh sb="0" eb="2">
      <t>キニュウ</t>
    </rPh>
    <rPh sb="2" eb="4">
      <t>トウキュウ</t>
    </rPh>
    <phoneticPr fontId="2"/>
  </si>
  <si>
    <t>記載図書</t>
  </si>
  <si>
    <t>欄</t>
    <rPh sb="0" eb="1">
      <t>ラン</t>
    </rPh>
    <phoneticPr fontId="2"/>
  </si>
  <si>
    <t>光・視環境に関すること</t>
  </si>
  <si>
    <r>
      <t>7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1</t>
    </r>
    <phoneticPr fontId="2"/>
  </si>
  <si>
    <t>計算書</t>
  </si>
  <si>
    <t>平面図</t>
  </si>
  <si>
    <t>□</t>
    <phoneticPr fontId="2"/>
  </si>
  <si>
    <t>7-開口部計算表</t>
    <rPh sb="2" eb="5">
      <t>カイコウブ</t>
    </rPh>
    <rPh sb="5" eb="7">
      <t>ケイサン</t>
    </rPh>
    <rPh sb="7" eb="8">
      <t>ヒョウ</t>
    </rPh>
    <phoneticPr fontId="2"/>
  </si>
  <si>
    <t>ﾀｲﾌﾟ名</t>
    <phoneticPr fontId="2"/>
  </si>
  <si>
    <t xml:space="preserve"> 設 計 内 容 説 明 欄</t>
    <phoneticPr fontId="2"/>
  </si>
  <si>
    <t>※</t>
    <phoneticPr fontId="2"/>
  </si>
  <si>
    <t>事　　項</t>
    <phoneticPr fontId="2"/>
  </si>
  <si>
    <t>項　目</t>
    <phoneticPr fontId="2"/>
  </si>
  <si>
    <t>設 計 内 容</t>
    <phoneticPr fontId="2"/>
  </si>
  <si>
    <t>□</t>
    <phoneticPr fontId="2"/>
  </si>
  <si>
    <t>自己評価書及び</t>
    <rPh sb="0" eb="2">
      <t>ジコ</t>
    </rPh>
    <rPh sb="2" eb="5">
      <t>ヒョウカショ</t>
    </rPh>
    <rPh sb="5" eb="6">
      <t>オヨ</t>
    </rPh>
    <phoneticPr fontId="2"/>
  </si>
  <si>
    <t>□</t>
  </si>
  <si>
    <t>7</t>
    <phoneticPr fontId="2"/>
  </si>
  <si>
    <t>全
等
級</t>
    <rPh sb="0" eb="1">
      <t>ゼン</t>
    </rPh>
    <phoneticPr fontId="2"/>
  </si>
  <si>
    <t>【　】</t>
    <phoneticPr fontId="24"/>
  </si>
  <si>
    <t>B1</t>
    <phoneticPr fontId="2"/>
  </si>
  <si>
    <t>凡例</t>
    <rPh sb="0" eb="2">
      <t>ハンレイ</t>
    </rPh>
    <phoneticPr fontId="2"/>
  </si>
  <si>
    <t>【　】</t>
    <phoneticPr fontId="24"/>
  </si>
  <si>
    <t>【グループ番号】</t>
    <rPh sb="5" eb="7">
      <t>バンゴウ</t>
    </rPh>
    <phoneticPr fontId="2"/>
  </si>
  <si>
    <t>通し番号</t>
    <rPh sb="0" eb="1">
      <t>トオ</t>
    </rPh>
    <rPh sb="2" eb="4">
      <t>バンゴウ</t>
    </rPh>
    <phoneticPr fontId="2"/>
  </si>
  <si>
    <t>7．光・視（光視のｸﾞﾙｰﾌﾟ分け）</t>
    <rPh sb="2" eb="3">
      <t>ヒカリ</t>
    </rPh>
    <rPh sb="4" eb="5">
      <t>シ</t>
    </rPh>
    <rPh sb="6" eb="8">
      <t>ヒカリシ</t>
    </rPh>
    <rPh sb="15" eb="16">
      <t>ワ</t>
    </rPh>
    <phoneticPr fontId="2"/>
  </si>
  <si>
    <t>光視</t>
    <rPh sb="0" eb="2">
      <t>ヒカリシ</t>
    </rPh>
    <phoneticPr fontId="2"/>
  </si>
  <si>
    <t>□</t>
    <phoneticPr fontId="2"/>
  </si>
  <si>
    <t>単純
開口率</t>
    <phoneticPr fontId="2"/>
  </si>
  <si>
    <t>居室の面積に
対する開口部の割合</t>
    <phoneticPr fontId="2"/>
  </si>
  <si>
    <t>方位別開口部の面積合計の比</t>
    <phoneticPr fontId="2"/>
  </si>
  <si>
    <t>開口部（単純開口率）</t>
    <phoneticPr fontId="2"/>
  </si>
  <si>
    <t>開口部（方位別開口比）</t>
    <phoneticPr fontId="2"/>
  </si>
  <si>
    <r>
      <t>7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1
単純
開口率</t>
    </r>
    <phoneticPr fontId="2"/>
  </si>
  <si>
    <r>
      <t>7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2
方位別
開口比</t>
    </r>
    <phoneticPr fontId="2"/>
  </si>
  <si>
    <t>居室名</t>
    <rPh sb="2" eb="3">
      <t>メイ</t>
    </rPh>
    <phoneticPr fontId="2"/>
  </si>
  <si>
    <t>建設時</t>
    <rPh sb="0" eb="2">
      <t>ケンセツ</t>
    </rPh>
    <rPh sb="2" eb="3">
      <t>ジ</t>
    </rPh>
    <phoneticPr fontId="2"/>
  </si>
  <si>
    <t>設計時
居室面積［㎡］</t>
    <rPh sb="2" eb="3">
      <t>ジ</t>
    </rPh>
    <rPh sb="4" eb="6">
      <t>キョシツ</t>
    </rPh>
    <rPh sb="6" eb="8">
      <t>メンセキ</t>
    </rPh>
    <phoneticPr fontId="2"/>
  </si>
  <si>
    <t>建設時
居室面積［㎡］</t>
    <rPh sb="0" eb="2">
      <t>ケンセツ</t>
    </rPh>
    <rPh sb="2" eb="3">
      <t>ジ</t>
    </rPh>
    <rPh sb="4" eb="6">
      <t>キョシツ</t>
    </rPh>
    <rPh sb="6" eb="8">
      <t>メンセキ</t>
    </rPh>
    <phoneticPr fontId="2"/>
  </si>
  <si>
    <t>方位</t>
    <rPh sb="0" eb="2">
      <t>ホウイ</t>
    </rPh>
    <phoneticPr fontId="2"/>
  </si>
  <si>
    <t>設計時</t>
    <rPh sb="0" eb="3">
      <t>セッケイジ</t>
    </rPh>
    <phoneticPr fontId="2"/>
  </si>
  <si>
    <t>設計時</t>
    <rPh sb="0" eb="1">
      <t>セツ</t>
    </rPh>
    <rPh sb="1" eb="2">
      <t>ケイ</t>
    </rPh>
    <rPh sb="2" eb="3">
      <t>トキ</t>
    </rPh>
    <phoneticPr fontId="2"/>
  </si>
  <si>
    <t>個数</t>
    <rPh sb="0" eb="2">
      <t>コスウ</t>
    </rPh>
    <phoneticPr fontId="2"/>
  </si>
  <si>
    <t>開口［ｍ］</t>
    <rPh sb="0" eb="2">
      <t>カイコウ</t>
    </rPh>
    <phoneticPr fontId="2"/>
  </si>
  <si>
    <t>建設時</t>
    <rPh sb="0" eb="2">
      <t>ケンセツ</t>
    </rPh>
    <rPh sb="2" eb="3">
      <t>トキ</t>
    </rPh>
    <phoneticPr fontId="2"/>
  </si>
  <si>
    <t>開口比率</t>
    <rPh sb="0" eb="2">
      <t>カイコウ</t>
    </rPh>
    <rPh sb="2" eb="4">
      <t>ヒリツ</t>
    </rPh>
    <phoneticPr fontId="2"/>
  </si>
  <si>
    <t>方位別
開口比</t>
    <rPh sb="0" eb="3">
      <t>ホウイベツ</t>
    </rPh>
    <rPh sb="4" eb="7">
      <t>カイコウヒ</t>
    </rPh>
    <phoneticPr fontId="2"/>
  </si>
  <si>
    <t>開口
面積
 [㎡］</t>
    <rPh sb="0" eb="2">
      <t>カイコウ</t>
    </rPh>
    <rPh sb="3" eb="5">
      <t>メンセキ</t>
    </rPh>
    <phoneticPr fontId="2"/>
  </si>
  <si>
    <t>計算値
 [％］</t>
    <rPh sb="0" eb="3">
      <t>ケイサンチ</t>
    </rPh>
    <phoneticPr fontId="2"/>
  </si>
  <si>
    <t>低減値
 [％］</t>
    <rPh sb="0" eb="2">
      <t>テイゲン</t>
    </rPh>
    <rPh sb="2" eb="3">
      <t>チ</t>
    </rPh>
    <phoneticPr fontId="2"/>
  </si>
  <si>
    <t>表示値
 [％］</t>
    <rPh sb="0" eb="2">
      <t>ヒョウジ</t>
    </rPh>
    <rPh sb="2" eb="3">
      <t>アタイ</t>
    </rPh>
    <phoneticPr fontId="2"/>
  </si>
  <si>
    <t>グループ番号</t>
    <phoneticPr fontId="2"/>
  </si>
  <si>
    <t>住戸番号</t>
    <rPh sb="0" eb="2">
      <t>ジュウコ</t>
    </rPh>
    <rPh sb="2" eb="4">
      <t>バンゴウ</t>
    </rPh>
    <phoneticPr fontId="2"/>
  </si>
  <si>
    <t xml:space="preserve"> [㎡］</t>
    <phoneticPr fontId="2"/>
  </si>
  <si>
    <t>北</t>
    <rPh sb="0" eb="1">
      <t>キタ</t>
    </rPh>
    <phoneticPr fontId="2"/>
  </si>
  <si>
    <t>東</t>
    <rPh sb="0" eb="1">
      <t>ヒガシ</t>
    </rPh>
    <phoneticPr fontId="2"/>
  </si>
  <si>
    <t>真上</t>
    <rPh sb="0" eb="2">
      <t>マウエ</t>
    </rPh>
    <phoneticPr fontId="2"/>
  </si>
  <si>
    <t>単純
開口率</t>
    <rPh sb="0" eb="2">
      <t>タンジュン</t>
    </rPh>
    <rPh sb="3" eb="6">
      <t>カイコウリツ</t>
    </rPh>
    <phoneticPr fontId="2"/>
  </si>
  <si>
    <t>『別紙開口部計算書による』</t>
    <rPh sb="3" eb="5">
      <t>カイコウ</t>
    </rPh>
    <rPh sb="5" eb="6">
      <t>ブ</t>
    </rPh>
    <phoneticPr fontId="2"/>
  </si>
  <si>
    <t>『別紙開口部計算書による』</t>
    <phoneticPr fontId="2"/>
  </si>
  <si>
    <t>No.</t>
    <phoneticPr fontId="2"/>
  </si>
  <si>
    <t>H</t>
    <phoneticPr fontId="2"/>
  </si>
  <si>
    <t>開口寸法[ｍ］</t>
    <rPh sb="0" eb="2">
      <t>カイコウ</t>
    </rPh>
    <rPh sb="2" eb="4">
      <t>スンポウ</t>
    </rPh>
    <phoneticPr fontId="2"/>
  </si>
  <si>
    <t>建具寸法一覧表　　【設計性能評価】</t>
    <rPh sb="0" eb="2">
      <t>タテグ</t>
    </rPh>
    <rPh sb="2" eb="4">
      <t>スンポウ</t>
    </rPh>
    <rPh sb="4" eb="7">
      <t>イチランヒョウ</t>
    </rPh>
    <phoneticPr fontId="2"/>
  </si>
  <si>
    <t>建具寸法一覧表　　【建設性能評価】</t>
    <rPh sb="0" eb="2">
      <t>タテグ</t>
    </rPh>
    <rPh sb="2" eb="4">
      <t>スンポウ</t>
    </rPh>
    <rPh sb="4" eb="7">
      <t>イチランヒョウ</t>
    </rPh>
    <rPh sb="10" eb="12">
      <t>ケンセツ</t>
    </rPh>
    <phoneticPr fontId="2"/>
  </si>
  <si>
    <t>①最初に建具一覧表に建具詳細を入力してください。
②設計性能評価は建具一覧表の黄色の表に入力し、開口部計算書の黄色部分に入力してください。
③建設性能評価は建具一覧表のオレンジの表に入力し、開口部計算書のオレンジ部分を記入してください。
※記号欄へは建具表に入力した記号と同じ文字を入力してください。</t>
    <rPh sb="1" eb="3">
      <t>サイショ</t>
    </rPh>
    <rPh sb="4" eb="9">
      <t>タテグイチランヒョウ</t>
    </rPh>
    <rPh sb="10" eb="12">
      <t>タテグ</t>
    </rPh>
    <rPh sb="12" eb="14">
      <t>ショウサイ</t>
    </rPh>
    <rPh sb="15" eb="17">
      <t>ニュウリョク</t>
    </rPh>
    <rPh sb="27" eb="29">
      <t>セッケイ</t>
    </rPh>
    <rPh sb="29" eb="31">
      <t>セイノウ</t>
    </rPh>
    <rPh sb="34" eb="39">
      <t>タテグイチランヒョウ</t>
    </rPh>
    <rPh sb="40" eb="42">
      <t>キイロ</t>
    </rPh>
    <rPh sb="43" eb="44">
      <t>ヒョウ</t>
    </rPh>
    <rPh sb="45" eb="47">
      <t>ニュウリョク</t>
    </rPh>
    <rPh sb="49" eb="52">
      <t>カイコウブ</t>
    </rPh>
    <rPh sb="52" eb="55">
      <t>ケイサンショ</t>
    </rPh>
    <rPh sb="56" eb="58">
      <t>キイロ</t>
    </rPh>
    <rPh sb="58" eb="60">
      <t>ブブン</t>
    </rPh>
    <rPh sb="61" eb="63">
      <t>ニュウリョク</t>
    </rPh>
    <rPh sb="73" eb="75">
      <t>ケンセツ</t>
    </rPh>
    <rPh sb="80" eb="82">
      <t>タテグ</t>
    </rPh>
    <rPh sb="82" eb="85">
      <t>イチランヒョウ</t>
    </rPh>
    <rPh sb="91" eb="92">
      <t>ヒョウ</t>
    </rPh>
    <rPh sb="97" eb="100">
      <t>カイコウブ</t>
    </rPh>
    <rPh sb="100" eb="103">
      <t>ケイサンショ</t>
    </rPh>
    <rPh sb="108" eb="110">
      <t>ブブン</t>
    </rPh>
    <rPh sb="111" eb="113">
      <t>キニュウ</t>
    </rPh>
    <phoneticPr fontId="2"/>
  </si>
  <si>
    <t>低減率</t>
    <rPh sb="0" eb="3">
      <t>テイゲンリツ</t>
    </rPh>
    <phoneticPr fontId="2"/>
  </si>
  <si>
    <t>建設時
居室面積［㎡］</t>
    <phoneticPr fontId="2"/>
  </si>
  <si>
    <t>（※ 表示値がマイナスの場合は0％以上と評価します）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</si>
</sst>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#,##0.000;[Red]\-#,##0.000"/>
    <numFmt numFmtId="177" formatCode="0.00_ "/>
    <numFmt numFmtId="178" formatCode="0.000_ "/>
    <numFmt numFmtId="179" formatCode="0&quot;面&quot;"/>
    <numFmt numFmtId="180" formatCode="0&quot;階&quot;"/>
    <numFmt numFmtId="181" formatCode="\ &quot;【&quot;\ 0\ &quot;】&quot;"/>
    <numFmt numFmtId="182" formatCode="0_);[Red]\(0\)"/>
    <numFmt numFmtId="183" formatCode="0.00_);[Red]\(0.00\)"/>
  </numFmts>
  <fonts count="4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2"/>
      <name val="ＭＳ 明朝"/>
      <family val="1"/>
      <charset val="128"/>
    </font>
    <font>
      <sz val="8"/>
      <color indexed="11"/>
      <name val="ＭＳ 明朝"/>
      <family val="1"/>
      <charset val="128"/>
    </font>
    <font>
      <sz val="9"/>
      <name val="ＭＳ 明朝"/>
      <family val="1"/>
      <charset val="128"/>
    </font>
    <font>
      <sz val="12"/>
      <color indexed="12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8.5"/>
      <name val="ＭＳ 明朝"/>
      <family val="1"/>
      <charset val="128"/>
    </font>
    <font>
      <b/>
      <sz val="10"/>
      <name val="ＭＳ ゴシック"/>
      <family val="3"/>
      <charset val="128"/>
    </font>
    <font>
      <sz val="9.5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8.5"/>
      <color indexed="12"/>
      <name val="ＭＳ 明朝"/>
      <family val="1"/>
      <charset val="128"/>
    </font>
    <font>
      <sz val="11"/>
      <color indexed="11"/>
      <name val="ＭＳ 明朝"/>
      <family val="1"/>
      <charset val="128"/>
    </font>
    <font>
      <sz val="16"/>
      <name val="ＭＳ 明朝"/>
      <family val="1"/>
      <charset val="128"/>
    </font>
    <font>
      <b/>
      <sz val="1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indexed="10"/>
      <name val="ＭＳ 明朝"/>
      <family val="1"/>
      <charset val="128"/>
    </font>
    <font>
      <sz val="10"/>
      <color indexed="10"/>
      <name val="ＭＳ 明朝"/>
      <family val="1"/>
      <charset val="128"/>
    </font>
    <font>
      <b/>
      <sz val="9"/>
      <color indexed="12"/>
      <name val="ＭＳ 明朝"/>
      <family val="1"/>
      <charset val="128"/>
    </font>
    <font>
      <sz val="6"/>
      <name val="明朝"/>
      <family val="1"/>
      <charset val="128"/>
    </font>
    <font>
      <sz val="9"/>
      <color indexed="10"/>
      <name val="ＭＳ 明朝"/>
      <family val="1"/>
      <charset val="128"/>
    </font>
    <font>
      <sz val="9"/>
      <color indexed="63"/>
      <name val="ＭＳ 明朝"/>
      <family val="1"/>
      <charset val="128"/>
    </font>
    <font>
      <sz val="8"/>
      <color indexed="62"/>
      <name val="ＭＳ 明朝"/>
      <family val="1"/>
      <charset val="128"/>
    </font>
    <font>
      <b/>
      <sz val="9"/>
      <color indexed="63"/>
      <name val="ＭＳ 明朝"/>
      <family val="1"/>
      <charset val="128"/>
    </font>
    <font>
      <sz val="8"/>
      <color indexed="10"/>
      <name val="ＭＳ 明朝"/>
      <family val="1"/>
      <charset val="128"/>
    </font>
    <font>
      <b/>
      <sz val="9"/>
      <name val="ＭＳ 明朝"/>
      <family val="1"/>
      <charset val="128"/>
    </font>
    <font>
      <b/>
      <sz val="22"/>
      <name val="ＭＳ 明朝"/>
      <family val="1"/>
      <charset val="128"/>
    </font>
    <font>
      <b/>
      <sz val="10"/>
      <color indexed="12"/>
      <name val="ＭＳ 明朝"/>
      <family val="1"/>
      <charset val="128"/>
    </font>
    <font>
      <b/>
      <sz val="10"/>
      <color indexed="8"/>
      <name val="ＭＳ 明朝"/>
      <family val="1"/>
      <charset val="128"/>
    </font>
    <font>
      <b/>
      <sz val="10"/>
      <color indexed="10"/>
      <name val="HGS創英角ﾎﾟｯﾌﾟ体"/>
      <family val="3"/>
      <charset val="128"/>
    </font>
    <font>
      <b/>
      <sz val="11"/>
      <color rgb="FF333333"/>
      <name val="HGS創英角ﾎﾟｯﾌﾟ体"/>
      <family val="3"/>
      <charset val="128"/>
    </font>
    <font>
      <sz val="20"/>
      <color rgb="FFFF0000"/>
      <name val="ＭＳ 明朝"/>
      <family val="1"/>
      <charset val="128"/>
    </font>
    <font>
      <b/>
      <sz val="10"/>
      <color theme="5"/>
      <name val="ＭＳ 明朝"/>
      <family val="1"/>
      <charset val="128"/>
    </font>
    <font>
      <b/>
      <sz val="10"/>
      <name val="HGS創英角ﾎﾟｯﾌﾟ体"/>
      <family val="3"/>
      <charset val="128"/>
    </font>
    <font>
      <b/>
      <sz val="18"/>
      <name val="ＭＳ 明朝"/>
      <family val="1"/>
      <charset val="128"/>
    </font>
    <font>
      <b/>
      <sz val="14"/>
      <color rgb="FFFF0000"/>
      <name val="ＭＳ 明朝"/>
      <family val="1"/>
      <charset val="128"/>
    </font>
    <font>
      <b/>
      <sz val="9"/>
      <color indexed="8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lightUp"/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ashed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 style="double">
        <color indexed="64"/>
      </right>
      <top style="dashed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hair">
        <color indexed="64"/>
      </diagonal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 style="hair">
        <color indexed="64"/>
      </right>
      <top style="dashed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double">
        <color indexed="64"/>
      </bottom>
      <diagonal/>
    </border>
    <border>
      <left/>
      <right style="dotted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497">
    <xf numFmtId="0" fontId="0" fillId="0" borderId="0" xfId="0">
      <alignment vertical="center"/>
    </xf>
    <xf numFmtId="49" fontId="11" fillId="0" borderId="0" xfId="0" applyNumberFormat="1" applyFont="1">
      <alignment vertical="center"/>
    </xf>
    <xf numFmtId="0" fontId="13" fillId="0" borderId="0" xfId="4" applyFont="1" applyAlignment="1">
      <alignment horizontal="left" vertical="center"/>
    </xf>
    <xf numFmtId="0" fontId="6" fillId="0" borderId="29" xfId="3" applyFont="1" applyBorder="1" applyAlignment="1">
      <alignment horizontal="left" vertical="center"/>
    </xf>
    <xf numFmtId="0" fontId="6" fillId="0" borderId="30" xfId="3" applyFont="1" applyBorder="1" applyAlignment="1">
      <alignment horizontal="center" vertical="center"/>
    </xf>
    <xf numFmtId="0" fontId="6" fillId="0" borderId="30" xfId="3" applyFont="1" applyBorder="1">
      <alignment vertical="center"/>
    </xf>
    <xf numFmtId="0" fontId="21" fillId="0" borderId="28" xfId="3" applyFont="1" applyBorder="1" applyAlignment="1">
      <alignment horizontal="left" vertical="center" shrinkToFit="1"/>
    </xf>
    <xf numFmtId="0" fontId="6" fillId="0" borderId="3" xfId="3" applyFont="1" applyBorder="1" applyAlignment="1">
      <alignment horizontal="left" vertical="center"/>
    </xf>
    <xf numFmtId="0" fontId="6" fillId="0" borderId="33" xfId="3" applyFont="1" applyBorder="1" applyAlignment="1">
      <alignment horizontal="center" vertical="center"/>
    </xf>
    <xf numFmtId="0" fontId="6" fillId="0" borderId="33" xfId="3" applyFont="1" applyBorder="1">
      <alignment vertical="center"/>
    </xf>
    <xf numFmtId="0" fontId="11" fillId="0" borderId="0" xfId="0" applyFont="1" applyAlignment="1"/>
    <xf numFmtId="49" fontId="3" fillId="0" borderId="0" xfId="0" applyNumberFormat="1" applyFont="1" applyAlignment="1">
      <alignment horizontal="right" vertical="center"/>
    </xf>
    <xf numFmtId="49" fontId="11" fillId="0" borderId="25" xfId="0" applyNumberFormat="1" applyFont="1" applyBorder="1">
      <alignment vertical="center"/>
    </xf>
    <xf numFmtId="49" fontId="11" fillId="0" borderId="25" xfId="0" applyNumberFormat="1" applyFont="1" applyBorder="1" applyAlignment="1">
      <alignment horizontal="center" vertical="center"/>
    </xf>
    <xf numFmtId="49" fontId="11" fillId="0" borderId="25" xfId="0" applyNumberFormat="1" applyFont="1" applyBorder="1" applyAlignment="1">
      <alignment horizontal="center" vertical="center" shrinkToFit="1"/>
    </xf>
    <xf numFmtId="49" fontId="11" fillId="0" borderId="0" xfId="0" applyNumberFormat="1" applyFont="1" applyAlignment="1">
      <alignment horizontal="right" vertical="center"/>
    </xf>
    <xf numFmtId="49" fontId="11" fillId="0" borderId="1" xfId="0" applyNumberFormat="1" applyFont="1" applyBorder="1" applyAlignment="1">
      <alignment vertical="top"/>
    </xf>
    <xf numFmtId="0" fontId="11" fillId="0" borderId="21" xfId="0" applyFont="1" applyBorder="1" applyAlignment="1">
      <alignment horizontal="center" vertical="center"/>
    </xf>
    <xf numFmtId="49" fontId="11" fillId="0" borderId="21" xfId="0" applyNumberFormat="1" applyFont="1" applyBorder="1" applyAlignment="1">
      <alignment horizontal="center" vertical="center"/>
    </xf>
    <xf numFmtId="49" fontId="11" fillId="0" borderId="21" xfId="0" applyNumberFormat="1" applyFont="1" applyBorder="1" applyAlignment="1">
      <alignment horizontal="center" vertical="center" shrinkToFit="1"/>
    </xf>
    <xf numFmtId="49" fontId="11" fillId="0" borderId="15" xfId="0" applyNumberFormat="1" applyFont="1" applyBorder="1" applyAlignment="1">
      <alignment horizontal="center" vertical="center" shrinkToFit="1"/>
    </xf>
    <xf numFmtId="49" fontId="11" fillId="0" borderId="24" xfId="0" applyNumberFormat="1" applyFont="1" applyBorder="1" applyAlignment="1">
      <alignment vertical="top"/>
    </xf>
    <xf numFmtId="49" fontId="9" fillId="0" borderId="31" xfId="0" applyNumberFormat="1" applyFont="1" applyBorder="1" applyAlignment="1">
      <alignment horizontal="left" vertical="center"/>
    </xf>
    <xf numFmtId="49" fontId="11" fillId="0" borderId="32" xfId="0" applyNumberFormat="1" applyFont="1" applyBorder="1" applyAlignment="1">
      <alignment horizontal="center" vertical="center"/>
    </xf>
    <xf numFmtId="49" fontId="11" fillId="0" borderId="35" xfId="0" applyNumberFormat="1" applyFont="1" applyBorder="1" applyAlignment="1">
      <alignment horizontal="center" vertical="center" shrinkToFit="1"/>
    </xf>
    <xf numFmtId="49" fontId="15" fillId="0" borderId="1" xfId="0" applyNumberFormat="1" applyFont="1" applyBorder="1">
      <alignment vertical="center"/>
    </xf>
    <xf numFmtId="0" fontId="11" fillId="0" borderId="22" xfId="0" applyFont="1" applyBorder="1">
      <alignment vertical="center"/>
    </xf>
    <xf numFmtId="49" fontId="16" fillId="0" borderId="1" xfId="0" applyNumberFormat="1" applyFont="1" applyBorder="1" applyAlignment="1">
      <alignment horizontal="center" vertical="center"/>
    </xf>
    <xf numFmtId="49" fontId="11" fillId="0" borderId="22" xfId="0" applyNumberFormat="1" applyFont="1" applyBorder="1" applyAlignment="1">
      <alignment horizontal="left" vertical="center" shrinkToFit="1"/>
    </xf>
    <xf numFmtId="49" fontId="16" fillId="0" borderId="23" xfId="0" applyNumberFormat="1" applyFont="1" applyBorder="1" applyAlignment="1">
      <alignment horizontal="center" vertical="center"/>
    </xf>
    <xf numFmtId="49" fontId="11" fillId="0" borderId="20" xfId="0" applyNumberFormat="1" applyFont="1" applyBorder="1" applyAlignment="1">
      <alignment horizontal="left" vertical="center" shrinkToFit="1"/>
    </xf>
    <xf numFmtId="49" fontId="11" fillId="0" borderId="23" xfId="0" applyNumberFormat="1" applyFont="1" applyBorder="1" applyAlignment="1">
      <alignment vertical="center" textRotation="255" shrinkToFit="1"/>
    </xf>
    <xf numFmtId="49" fontId="11" fillId="0" borderId="20" xfId="0" applyNumberFormat="1" applyFont="1" applyBorder="1">
      <alignment vertical="center"/>
    </xf>
    <xf numFmtId="49" fontId="16" fillId="0" borderId="24" xfId="0" applyNumberFormat="1" applyFont="1" applyBorder="1" applyAlignment="1">
      <alignment horizontal="center" vertical="center"/>
    </xf>
    <xf numFmtId="49" fontId="11" fillId="0" borderId="34" xfId="0" applyNumberFormat="1" applyFont="1" applyBorder="1" applyAlignment="1">
      <alignment horizontal="left" vertical="center" shrinkToFit="1"/>
    </xf>
    <xf numFmtId="49" fontId="1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 shrinkToFit="1"/>
    </xf>
    <xf numFmtId="0" fontId="19" fillId="0" borderId="0" xfId="4" applyFont="1" applyAlignment="1">
      <alignment vertical="center"/>
    </xf>
    <xf numFmtId="0" fontId="20" fillId="0" borderId="0" xfId="4" applyFont="1" applyAlignment="1">
      <alignment vertical="center"/>
    </xf>
    <xf numFmtId="0" fontId="14" fillId="0" borderId="0" xfId="4" applyFont="1" applyAlignment="1">
      <alignment vertical="center"/>
    </xf>
    <xf numFmtId="0" fontId="15" fillId="0" borderId="0" xfId="4" applyFont="1" applyAlignment="1">
      <alignment horizontal="right" vertical="center"/>
    </xf>
    <xf numFmtId="0" fontId="14" fillId="0" borderId="0" xfId="4" applyFont="1"/>
    <xf numFmtId="56" fontId="19" fillId="0" borderId="31" xfId="3" quotePrefix="1" applyNumberFormat="1" applyFont="1" applyBorder="1" applyAlignment="1">
      <alignment horizontal="center" vertical="center"/>
    </xf>
    <xf numFmtId="0" fontId="14" fillId="0" borderId="0" xfId="0" applyFont="1" applyAlignment="1">
      <alignment vertical="center" shrinkToFit="1"/>
    </xf>
    <xf numFmtId="49" fontId="19" fillId="0" borderId="0" xfId="0" applyNumberFormat="1" applyFont="1">
      <alignment vertical="center"/>
    </xf>
    <xf numFmtId="0" fontId="15" fillId="0" borderId="31" xfId="3" applyFont="1" applyBorder="1" applyAlignment="1">
      <alignment horizontal="center" vertical="center"/>
    </xf>
    <xf numFmtId="179" fontId="19" fillId="0" borderId="32" xfId="3" applyNumberFormat="1" applyFont="1" applyBorder="1" applyAlignment="1">
      <alignment horizontal="center" vertical="center" shrinkToFit="1"/>
    </xf>
    <xf numFmtId="0" fontId="15" fillId="0" borderId="34" xfId="3" applyFont="1" applyBorder="1" applyAlignment="1">
      <alignment horizontal="center" vertical="center"/>
    </xf>
    <xf numFmtId="180" fontId="14" fillId="0" borderId="0" xfId="0" applyNumberFormat="1" applyFont="1" applyAlignment="1">
      <alignment horizontal="center" vertical="center" shrinkToFit="1"/>
    </xf>
    <xf numFmtId="0" fontId="15" fillId="0" borderId="31" xfId="3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4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180" fontId="20" fillId="0" borderId="0" xfId="0" applyNumberFormat="1" applyFont="1" applyAlignment="1">
      <alignment horizontal="center" vertical="center" shrinkToFit="1"/>
    </xf>
    <xf numFmtId="0" fontId="20" fillId="0" borderId="0" xfId="0" applyFont="1" applyAlignment="1">
      <alignment horizontal="center" vertical="center" shrinkToFit="1"/>
    </xf>
    <xf numFmtId="0" fontId="19" fillId="0" borderId="0" xfId="0" applyFont="1" applyAlignment="1">
      <alignment horizontal="left" vertical="center"/>
    </xf>
    <xf numFmtId="180" fontId="9" fillId="0" borderId="0" xfId="0" applyNumberFormat="1" applyFont="1" applyAlignment="1">
      <alignment horizontal="center" vertical="center" shrinkToFit="1"/>
    </xf>
    <xf numFmtId="0" fontId="9" fillId="0" borderId="0" xfId="0" applyFont="1" applyAlignment="1">
      <alignment vertical="center" shrinkToFit="1"/>
    </xf>
    <xf numFmtId="180" fontId="14" fillId="0" borderId="0" xfId="0" applyNumberFormat="1" applyFont="1" applyAlignment="1" applyProtection="1">
      <alignment horizontal="center" vertical="center" shrinkToFit="1"/>
      <protection locked="0"/>
    </xf>
    <xf numFmtId="0" fontId="14" fillId="0" borderId="0" xfId="0" applyFont="1" applyAlignment="1" applyProtection="1">
      <alignment vertical="center" shrinkToFit="1"/>
      <protection locked="0"/>
    </xf>
    <xf numFmtId="0" fontId="23" fillId="0" borderId="26" xfId="0" applyFont="1" applyBorder="1" applyAlignment="1" applyProtection="1">
      <alignment horizontal="center" vertical="center" shrinkToFit="1"/>
      <protection locked="0"/>
    </xf>
    <xf numFmtId="0" fontId="25" fillId="0" borderId="5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0" fontId="6" fillId="0" borderId="27" xfId="0" applyFont="1" applyBorder="1" applyAlignment="1">
      <alignment horizontal="center" vertical="center" shrinkToFit="1"/>
    </xf>
    <xf numFmtId="0" fontId="6" fillId="0" borderId="44" xfId="0" applyFont="1" applyBorder="1" applyAlignment="1">
      <alignment horizontal="center" vertical="center" shrinkToFit="1"/>
    </xf>
    <xf numFmtId="180" fontId="14" fillId="2" borderId="45" xfId="0" applyNumberFormat="1" applyFont="1" applyFill="1" applyBorder="1" applyAlignment="1" applyProtection="1">
      <alignment horizontal="center" vertical="center" shrinkToFit="1"/>
      <protection locked="0"/>
    </xf>
    <xf numFmtId="0" fontId="14" fillId="2" borderId="46" xfId="0" applyFont="1" applyFill="1" applyBorder="1" applyAlignment="1" applyProtection="1">
      <alignment vertical="center" shrinkToFit="1"/>
      <protection locked="0"/>
    </xf>
    <xf numFmtId="180" fontId="14" fillId="2" borderId="0" xfId="0" applyNumberFormat="1" applyFont="1" applyFill="1" applyAlignment="1" applyProtection="1">
      <alignment horizontal="center" vertical="center" shrinkToFit="1"/>
      <protection locked="0"/>
    </xf>
    <xf numFmtId="0" fontId="14" fillId="2" borderId="0" xfId="0" applyFont="1" applyFill="1" applyAlignment="1" applyProtection="1">
      <alignment vertical="center" shrinkToFit="1"/>
      <protection locked="0"/>
    </xf>
    <xf numFmtId="0" fontId="6" fillId="0" borderId="0" xfId="2" applyFont="1">
      <alignment vertical="center"/>
    </xf>
    <xf numFmtId="0" fontId="4" fillId="0" borderId="0" xfId="2" applyFont="1">
      <alignment vertical="center"/>
    </xf>
    <xf numFmtId="0" fontId="4" fillId="0" borderId="0" xfId="0" applyFont="1" applyAlignment="1">
      <alignment vertical="center" shrinkToFit="1"/>
    </xf>
    <xf numFmtId="0" fontId="6" fillId="0" borderId="0" xfId="0" applyFont="1" applyAlignment="1">
      <alignment vertical="center" shrinkToFit="1"/>
    </xf>
    <xf numFmtId="0" fontId="14" fillId="3" borderId="16" xfId="0" applyFont="1" applyFill="1" applyBorder="1" applyAlignment="1">
      <alignment horizontal="center" vertical="center" shrinkToFit="1"/>
    </xf>
    <xf numFmtId="0" fontId="14" fillId="0" borderId="26" xfId="0" applyFont="1" applyBorder="1" applyAlignment="1">
      <alignment vertical="center" shrinkToFit="1"/>
    </xf>
    <xf numFmtId="0" fontId="3" fillId="0" borderId="23" xfId="0" applyFont="1" applyBorder="1">
      <alignment vertical="center"/>
    </xf>
    <xf numFmtId="0" fontId="3" fillId="0" borderId="0" xfId="0" applyFont="1">
      <alignment vertical="center"/>
    </xf>
    <xf numFmtId="0" fontId="14" fillId="0" borderId="5" xfId="0" applyFont="1" applyBorder="1" applyAlignment="1">
      <alignment vertical="center" shrinkToFit="1"/>
    </xf>
    <xf numFmtId="0" fontId="29" fillId="0" borderId="23" xfId="0" applyFont="1" applyBorder="1">
      <alignment vertical="center"/>
    </xf>
    <xf numFmtId="0" fontId="28" fillId="0" borderId="0" xfId="2" applyFont="1" applyAlignment="1">
      <alignment horizontal="center" vertical="center" shrinkToFit="1"/>
    </xf>
    <xf numFmtId="181" fontId="26" fillId="0" borderId="0" xfId="2" applyNumberFormat="1" applyFont="1" applyAlignment="1">
      <alignment horizontal="center" shrinkToFit="1"/>
    </xf>
    <xf numFmtId="0" fontId="26" fillId="0" borderId="0" xfId="2" applyFont="1" applyAlignment="1">
      <alignment horizontal="center" vertical="center" shrinkToFit="1"/>
    </xf>
    <xf numFmtId="0" fontId="14" fillId="0" borderId="6" xfId="0" applyFont="1" applyBorder="1" applyAlignment="1">
      <alignment vertical="center" shrinkToFit="1"/>
    </xf>
    <xf numFmtId="0" fontId="20" fillId="0" borderId="0" xfId="0" applyFont="1" applyAlignment="1">
      <alignment vertical="center" shrinkToFit="1"/>
    </xf>
    <xf numFmtId="0" fontId="26" fillId="0" borderId="0" xfId="2" applyFont="1" applyAlignment="1">
      <alignment horizontal="center" vertical="center" wrapText="1" shrinkToFit="1"/>
    </xf>
    <xf numFmtId="0" fontId="26" fillId="0" borderId="0" xfId="2" applyFont="1" applyAlignment="1">
      <alignment horizontal="left" vertical="center"/>
    </xf>
    <xf numFmtId="181" fontId="26" fillId="0" borderId="0" xfId="2" applyNumberFormat="1" applyFont="1" applyAlignment="1">
      <alignment horizontal="center" vertical="center" shrinkToFit="1"/>
    </xf>
    <xf numFmtId="0" fontId="20" fillId="0" borderId="0" xfId="4" quotePrefix="1" applyFont="1" applyAlignment="1">
      <alignment horizontal="left" vertical="center"/>
    </xf>
    <xf numFmtId="179" fontId="19" fillId="0" borderId="32" xfId="3" quotePrefix="1" applyNumberFormat="1" applyFont="1" applyBorder="1" applyAlignment="1">
      <alignment horizontal="center" vertical="center" shrinkToFit="1"/>
    </xf>
    <xf numFmtId="0" fontId="19" fillId="0" borderId="31" xfId="3" quotePrefix="1" applyFont="1" applyBorder="1" applyAlignment="1">
      <alignment horizontal="center" vertical="center"/>
    </xf>
    <xf numFmtId="0" fontId="23" fillId="4" borderId="16" xfId="0" applyFont="1" applyFill="1" applyBorder="1" applyAlignment="1" applyProtection="1">
      <alignment horizontal="center" vertical="center" shrinkToFit="1"/>
      <protection locked="0"/>
    </xf>
    <xf numFmtId="49" fontId="1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6" borderId="105" xfId="0" applyFill="1" applyBorder="1" applyAlignment="1">
      <alignment horizontal="center" vertical="center"/>
    </xf>
    <xf numFmtId="0" fontId="0" fillId="6" borderId="106" xfId="0" applyFill="1" applyBorder="1" applyAlignment="1">
      <alignment horizontal="center" vertical="center"/>
    </xf>
    <xf numFmtId="0" fontId="0" fillId="0" borderId="108" xfId="0" applyBorder="1" applyAlignment="1">
      <alignment horizontal="center" vertical="center"/>
    </xf>
    <xf numFmtId="178" fontId="33" fillId="0" borderId="7" xfId="0" applyNumberFormat="1" applyFont="1" applyBorder="1" applyAlignment="1" applyProtection="1">
      <alignment vertical="center" shrinkToFit="1"/>
      <protection hidden="1"/>
    </xf>
    <xf numFmtId="177" fontId="19" fillId="0" borderId="47" xfId="1" applyNumberFormat="1" applyFont="1" applyBorder="1" applyAlignment="1" applyProtection="1">
      <alignment vertical="center" shrinkToFit="1"/>
      <protection hidden="1"/>
    </xf>
    <xf numFmtId="178" fontId="33" fillId="5" borderId="7" xfId="0" applyNumberFormat="1" applyFont="1" applyFill="1" applyBorder="1" applyAlignment="1" applyProtection="1">
      <alignment vertical="center" shrinkToFit="1"/>
      <protection hidden="1"/>
    </xf>
    <xf numFmtId="177" fontId="19" fillId="5" borderId="47" xfId="1" applyNumberFormat="1" applyFont="1" applyFill="1" applyBorder="1" applyAlignment="1" applyProtection="1">
      <alignment vertical="center" shrinkToFit="1"/>
      <protection hidden="1"/>
    </xf>
    <xf numFmtId="178" fontId="33" fillId="0" borderId="9" xfId="0" applyNumberFormat="1" applyFont="1" applyBorder="1" applyAlignment="1" applyProtection="1">
      <alignment vertical="center" shrinkToFit="1"/>
      <protection hidden="1"/>
    </xf>
    <xf numFmtId="177" fontId="19" fillId="0" borderId="10" xfId="1" applyNumberFormat="1" applyFont="1" applyBorder="1" applyAlignment="1" applyProtection="1">
      <alignment vertical="center" shrinkToFit="1"/>
      <protection hidden="1"/>
    </xf>
    <xf numFmtId="178" fontId="33" fillId="5" borderId="9" xfId="0" applyNumberFormat="1" applyFont="1" applyFill="1" applyBorder="1" applyAlignment="1" applyProtection="1">
      <alignment vertical="center" shrinkToFit="1"/>
      <protection hidden="1"/>
    </xf>
    <xf numFmtId="177" fontId="19" fillId="5" borderId="10" xfId="1" applyNumberFormat="1" applyFont="1" applyFill="1" applyBorder="1" applyAlignment="1" applyProtection="1">
      <alignment vertical="center" shrinkToFit="1"/>
      <protection hidden="1"/>
    </xf>
    <xf numFmtId="178" fontId="33" fillId="0" borderId="14" xfId="0" applyNumberFormat="1" applyFont="1" applyBorder="1" applyAlignment="1" applyProtection="1">
      <alignment vertical="center" shrinkToFit="1"/>
      <protection hidden="1"/>
    </xf>
    <xf numFmtId="178" fontId="33" fillId="5" borderId="14" xfId="0" applyNumberFormat="1" applyFont="1" applyFill="1" applyBorder="1" applyAlignment="1" applyProtection="1">
      <alignment vertical="center" shrinkToFit="1"/>
      <protection hidden="1"/>
    </xf>
    <xf numFmtId="177" fontId="12" fillId="5" borderId="103" xfId="0" applyNumberFormat="1" applyFont="1" applyFill="1" applyBorder="1" applyAlignment="1" applyProtection="1">
      <alignment shrinkToFit="1"/>
      <protection hidden="1"/>
    </xf>
    <xf numFmtId="177" fontId="12" fillId="0" borderId="101" xfId="0" applyNumberFormat="1" applyFont="1" applyBorder="1" applyAlignment="1" applyProtection="1">
      <alignment shrinkToFit="1"/>
      <protection hidden="1"/>
    </xf>
    <xf numFmtId="177" fontId="19" fillId="0" borderId="89" xfId="0" applyNumberFormat="1" applyFont="1" applyBorder="1" applyAlignment="1" applyProtection="1">
      <alignment shrinkToFit="1"/>
      <protection hidden="1"/>
    </xf>
    <xf numFmtId="177" fontId="19" fillId="5" borderId="90" xfId="0" applyNumberFormat="1" applyFont="1" applyFill="1" applyBorder="1" applyAlignment="1" applyProtection="1">
      <alignment shrinkToFit="1"/>
      <protection hidden="1"/>
    </xf>
    <xf numFmtId="0" fontId="14" fillId="0" borderId="0" xfId="0" applyFont="1" applyAlignment="1" applyProtection="1">
      <alignment horizontal="center"/>
      <protection locked="0" hidden="1"/>
    </xf>
    <xf numFmtId="0" fontId="10" fillId="0" borderId="0" xfId="0" applyFont="1" applyAlignment="1" applyProtection="1">
      <alignment horizontal="center"/>
      <protection locked="0" hidden="1"/>
    </xf>
    <xf numFmtId="0" fontId="17" fillId="0" borderId="0" xfId="0" applyFont="1" applyProtection="1">
      <alignment vertical="center"/>
      <protection locked="0" hidden="1"/>
    </xf>
    <xf numFmtId="0" fontId="18" fillId="0" borderId="25" xfId="0" applyFont="1" applyBorder="1" applyAlignment="1" applyProtection="1">
      <alignment horizontal="left" vertical="center"/>
      <protection locked="0" hidden="1"/>
    </xf>
    <xf numFmtId="0" fontId="14" fillId="0" borderId="25" xfId="0" applyFont="1" applyBorder="1" applyAlignment="1" applyProtection="1">
      <alignment horizontal="center"/>
      <protection locked="0" hidden="1"/>
    </xf>
    <xf numFmtId="0" fontId="10" fillId="0" borderId="25" xfId="0" applyFont="1" applyBorder="1" applyAlignment="1" applyProtection="1">
      <alignment horizontal="center"/>
      <protection locked="0" hidden="1"/>
    </xf>
    <xf numFmtId="0" fontId="3" fillId="0" borderId="0" xfId="0" applyFont="1" applyProtection="1">
      <alignment vertical="center"/>
      <protection locked="0" hidden="1"/>
    </xf>
    <xf numFmtId="0" fontId="19" fillId="0" borderId="10" xfId="1" applyNumberFormat="1" applyFont="1" applyBorder="1" applyAlignment="1" applyProtection="1">
      <alignment horizontal="center" vertical="center" shrinkToFit="1"/>
      <protection locked="0" hidden="1"/>
    </xf>
    <xf numFmtId="0" fontId="19" fillId="5" borderId="10" xfId="1" applyNumberFormat="1" applyFont="1" applyFill="1" applyBorder="1" applyAlignment="1" applyProtection="1">
      <alignment horizontal="center" vertical="center" shrinkToFit="1"/>
      <protection locked="0" hidden="1"/>
    </xf>
    <xf numFmtId="0" fontId="33" fillId="0" borderId="42" xfId="0" applyFont="1" applyBorder="1" applyAlignment="1" applyProtection="1">
      <alignment horizontal="center" shrinkToFit="1"/>
      <protection locked="0" hidden="1"/>
    </xf>
    <xf numFmtId="0" fontId="33" fillId="0" borderId="42" xfId="0" quotePrefix="1" applyFont="1" applyBorder="1" applyAlignment="1" applyProtection="1">
      <alignment horizontal="center" shrinkToFit="1"/>
      <protection locked="0" hidden="1"/>
    </xf>
    <xf numFmtId="0" fontId="19" fillId="0" borderId="37" xfId="1" applyNumberFormat="1" applyFont="1" applyBorder="1" applyAlignment="1" applyProtection="1">
      <alignment horizontal="center" shrinkToFit="1"/>
      <protection locked="0" hidden="1"/>
    </xf>
    <xf numFmtId="0" fontId="33" fillId="5" borderId="42" xfId="0" applyFont="1" applyFill="1" applyBorder="1" applyAlignment="1" applyProtection="1">
      <alignment horizontal="center" shrinkToFit="1"/>
      <protection locked="0" hidden="1"/>
    </xf>
    <xf numFmtId="0" fontId="33" fillId="5" borderId="42" xfId="0" quotePrefix="1" applyFont="1" applyFill="1" applyBorder="1" applyAlignment="1" applyProtection="1">
      <alignment horizontal="center" shrinkToFit="1"/>
      <protection locked="0" hidden="1"/>
    </xf>
    <xf numFmtId="0" fontId="19" fillId="5" borderId="37" xfId="1" applyNumberFormat="1" applyFont="1" applyFill="1" applyBorder="1" applyAlignment="1" applyProtection="1">
      <alignment horizontal="center" shrinkToFit="1"/>
      <protection locked="0" hidden="1"/>
    </xf>
    <xf numFmtId="0" fontId="3" fillId="0" borderId="0" xfId="0" applyFont="1" applyAlignment="1" applyProtection="1">
      <alignment horizontal="center"/>
      <protection locked="0" hidden="1"/>
    </xf>
    <xf numFmtId="0" fontId="19" fillId="7" borderId="26" xfId="0" applyFont="1" applyFill="1" applyBorder="1" applyAlignment="1" applyProtection="1">
      <alignment horizontal="center" vertical="center"/>
      <protection locked="0" hidden="1"/>
    </xf>
    <xf numFmtId="177" fontId="19" fillId="7" borderId="16" xfId="0" applyNumberFormat="1" applyFont="1" applyFill="1" applyBorder="1" applyProtection="1">
      <alignment vertical="center"/>
      <protection locked="0" hidden="1"/>
    </xf>
    <xf numFmtId="177" fontId="19" fillId="6" borderId="71" xfId="0" applyNumberFormat="1" applyFont="1" applyFill="1" applyBorder="1" applyProtection="1">
      <alignment vertical="center"/>
      <protection locked="0" hidden="1"/>
    </xf>
    <xf numFmtId="177" fontId="19" fillId="7" borderId="79" xfId="0" applyNumberFormat="1" applyFont="1" applyFill="1" applyBorder="1" applyAlignment="1" applyProtection="1">
      <alignment horizontal="center" vertical="center"/>
      <protection locked="0" hidden="1"/>
    </xf>
    <xf numFmtId="0" fontId="35" fillId="7" borderId="8" xfId="0" applyFont="1" applyFill="1" applyBorder="1" applyAlignment="1" applyProtection="1">
      <alignment horizontal="center" vertical="center"/>
      <protection locked="0"/>
    </xf>
    <xf numFmtId="182" fontId="19" fillId="7" borderId="7" xfId="0" applyNumberFormat="1" applyFont="1" applyFill="1" applyBorder="1" applyAlignment="1" applyProtection="1">
      <alignment horizontal="center" vertical="center" shrinkToFit="1"/>
      <protection locked="0" hidden="1"/>
    </xf>
    <xf numFmtId="0" fontId="35" fillId="6" borderId="8" xfId="0" applyFont="1" applyFill="1" applyBorder="1" applyAlignment="1" applyProtection="1">
      <alignment horizontal="center" vertical="center"/>
      <protection locked="0"/>
    </xf>
    <xf numFmtId="0" fontId="5" fillId="0" borderId="0" xfId="0" applyFont="1" applyProtection="1">
      <alignment vertical="center"/>
      <protection locked="0" hidden="1"/>
    </xf>
    <xf numFmtId="0" fontId="19" fillId="7" borderId="5" xfId="0" applyFont="1" applyFill="1" applyBorder="1" applyAlignment="1" applyProtection="1">
      <alignment horizontal="center" vertical="center"/>
      <protection locked="0" hidden="1"/>
    </xf>
    <xf numFmtId="177" fontId="19" fillId="7" borderId="5" xfId="0" applyNumberFormat="1" applyFont="1" applyFill="1" applyBorder="1" applyProtection="1">
      <alignment vertical="center"/>
      <protection locked="0" hidden="1"/>
    </xf>
    <xf numFmtId="177" fontId="19" fillId="6" borderId="69" xfId="0" applyNumberFormat="1" applyFont="1" applyFill="1" applyBorder="1" applyProtection="1">
      <alignment vertical="center"/>
      <protection locked="0" hidden="1"/>
    </xf>
    <xf numFmtId="177" fontId="19" fillId="7" borderId="80" xfId="0" applyNumberFormat="1" applyFont="1" applyFill="1" applyBorder="1" applyAlignment="1" applyProtection="1">
      <alignment horizontal="center" vertical="center"/>
      <protection locked="0" hidden="1"/>
    </xf>
    <xf numFmtId="0" fontId="35" fillId="7" borderId="11" xfId="0" applyFont="1" applyFill="1" applyBorder="1" applyAlignment="1" applyProtection="1">
      <alignment horizontal="center" vertical="center"/>
      <protection locked="0"/>
    </xf>
    <xf numFmtId="182" fontId="19" fillId="7" borderId="9" xfId="0" applyNumberFormat="1" applyFont="1" applyFill="1" applyBorder="1" applyAlignment="1" applyProtection="1">
      <alignment horizontal="center" vertical="center" shrinkToFit="1"/>
      <protection locked="0" hidden="1"/>
    </xf>
    <xf numFmtId="0" fontId="35" fillId="6" borderId="11" xfId="0" applyFont="1" applyFill="1" applyBorder="1" applyAlignment="1" applyProtection="1">
      <alignment horizontal="center" vertical="center"/>
      <protection locked="0"/>
    </xf>
    <xf numFmtId="0" fontId="19" fillId="7" borderId="11" xfId="0" applyFont="1" applyFill="1" applyBorder="1" applyProtection="1">
      <alignment vertical="center"/>
      <protection locked="0" hidden="1"/>
    </xf>
    <xf numFmtId="0" fontId="19" fillId="7" borderId="9" xfId="0" applyFont="1" applyFill="1" applyBorder="1" applyProtection="1">
      <alignment vertical="center"/>
      <protection locked="0" hidden="1"/>
    </xf>
    <xf numFmtId="0" fontId="19" fillId="7" borderId="10" xfId="0" applyFont="1" applyFill="1" applyBorder="1" applyProtection="1">
      <alignment vertical="center"/>
      <protection locked="0" hidden="1"/>
    </xf>
    <xf numFmtId="0" fontId="19" fillId="7" borderId="64" xfId="0" applyFont="1" applyFill="1" applyBorder="1" applyAlignment="1" applyProtection="1">
      <alignment horizontal="center" vertical="center"/>
      <protection locked="0" hidden="1"/>
    </xf>
    <xf numFmtId="177" fontId="19" fillId="7" borderId="64" xfId="0" applyNumberFormat="1" applyFont="1" applyFill="1" applyBorder="1" applyProtection="1">
      <alignment vertical="center"/>
      <protection locked="0" hidden="1"/>
    </xf>
    <xf numFmtId="177" fontId="19" fillId="6" borderId="72" xfId="0" applyNumberFormat="1" applyFont="1" applyFill="1" applyBorder="1" applyProtection="1">
      <alignment vertical="center"/>
      <protection locked="0" hidden="1"/>
    </xf>
    <xf numFmtId="177" fontId="19" fillId="7" borderId="81" xfId="0" applyNumberFormat="1" applyFont="1" applyFill="1" applyBorder="1" applyAlignment="1" applyProtection="1">
      <alignment horizontal="center" vertical="center"/>
      <protection locked="0" hidden="1"/>
    </xf>
    <xf numFmtId="182" fontId="19" fillId="7" borderId="12" xfId="0" applyNumberFormat="1" applyFont="1" applyFill="1" applyBorder="1" applyAlignment="1" applyProtection="1">
      <alignment horizontal="center" vertical="center" shrinkToFit="1"/>
      <protection locked="0" hidden="1"/>
    </xf>
    <xf numFmtId="0" fontId="19" fillId="7" borderId="86" xfId="0" applyFont="1" applyFill="1" applyBorder="1" applyProtection="1">
      <alignment vertical="center"/>
      <protection locked="0" hidden="1"/>
    </xf>
    <xf numFmtId="0" fontId="19" fillId="7" borderId="87" xfId="0" applyFont="1" applyFill="1" applyBorder="1" applyProtection="1">
      <alignment vertical="center"/>
      <protection locked="0" hidden="1"/>
    </xf>
    <xf numFmtId="0" fontId="19" fillId="7" borderId="88" xfId="0" applyFont="1" applyFill="1" applyBorder="1" applyProtection="1">
      <alignment vertical="center"/>
      <protection locked="0" hidden="1"/>
    </xf>
    <xf numFmtId="0" fontId="19" fillId="0" borderId="89" xfId="0" applyFont="1" applyBorder="1" applyAlignment="1" applyProtection="1">
      <alignment horizontal="center" vertical="center" shrinkToFit="1"/>
      <protection locked="0" hidden="1"/>
    </xf>
    <xf numFmtId="0" fontId="34" fillId="5" borderId="102" xfId="0" applyFont="1" applyFill="1" applyBorder="1" applyAlignment="1" applyProtection="1">
      <alignment horizontal="center" shrinkToFit="1"/>
      <protection locked="0" hidden="1"/>
    </xf>
    <xf numFmtId="178" fontId="33" fillId="5" borderId="100" xfId="0" applyNumberFormat="1" applyFont="1" applyFill="1" applyBorder="1" applyAlignment="1" applyProtection="1">
      <alignment vertical="center" shrinkToFit="1"/>
      <protection locked="0" hidden="1"/>
    </xf>
    <xf numFmtId="0" fontId="5" fillId="0" borderId="0" xfId="0" applyFont="1" applyAlignment="1" applyProtection="1">
      <alignment shrinkToFit="1"/>
      <protection locked="0" hidden="1"/>
    </xf>
    <xf numFmtId="178" fontId="35" fillId="7" borderId="8" xfId="0" applyNumberFormat="1" applyFont="1" applyFill="1" applyBorder="1" applyAlignment="1" applyProtection="1">
      <alignment horizontal="center" vertical="center"/>
      <protection locked="0"/>
    </xf>
    <xf numFmtId="0" fontId="19" fillId="0" borderId="10" xfId="1" applyNumberFormat="1" applyFont="1" applyFill="1" applyBorder="1" applyAlignment="1" applyProtection="1">
      <alignment horizontal="center" vertical="center" shrinkToFit="1"/>
      <protection locked="0" hidden="1"/>
    </xf>
    <xf numFmtId="0" fontId="19" fillId="0" borderId="37" xfId="1" applyNumberFormat="1" applyFont="1" applyFill="1" applyBorder="1" applyAlignment="1" applyProtection="1">
      <alignment horizontal="center" shrinkToFit="1"/>
      <protection locked="0" hidden="1"/>
    </xf>
    <xf numFmtId="0" fontId="19" fillId="7" borderId="36" xfId="0" applyFont="1" applyFill="1" applyBorder="1" applyProtection="1">
      <alignment vertical="center"/>
      <protection locked="0" hidden="1"/>
    </xf>
    <xf numFmtId="0" fontId="19" fillId="7" borderId="42" xfId="0" applyFont="1" applyFill="1" applyBorder="1" applyProtection="1">
      <alignment vertical="center"/>
      <protection locked="0" hidden="1"/>
    </xf>
    <xf numFmtId="0" fontId="19" fillId="7" borderId="37" xfId="0" applyFont="1" applyFill="1" applyBorder="1" applyProtection="1">
      <alignment vertical="center"/>
      <protection locked="0" hidden="1"/>
    </xf>
    <xf numFmtId="0" fontId="3" fillId="0" borderId="0" xfId="0" applyFont="1" applyAlignment="1" applyProtection="1">
      <alignment horizontal="center" vertical="center"/>
      <protection locked="0" hidden="1"/>
    </xf>
    <xf numFmtId="177" fontId="4" fillId="0" borderId="0" xfId="0" applyNumberFormat="1" applyFont="1" applyProtection="1">
      <alignment vertical="center"/>
      <protection locked="0" hidden="1"/>
    </xf>
    <xf numFmtId="0" fontId="7" fillId="0" borderId="0" xfId="0" applyFont="1" applyAlignment="1" applyProtection="1">
      <alignment horizontal="center" vertical="center" shrinkToFit="1"/>
      <protection locked="0" hidden="1"/>
    </xf>
    <xf numFmtId="0" fontId="4" fillId="0" borderId="0" xfId="0" applyFont="1" applyAlignment="1" applyProtection="1">
      <alignment horizontal="center" vertical="center" shrinkToFit="1"/>
      <protection locked="0" hidden="1"/>
    </xf>
    <xf numFmtId="0" fontId="8" fillId="0" borderId="0" xfId="0" applyFont="1" applyAlignment="1" applyProtection="1">
      <alignment vertical="center" shrinkToFit="1"/>
      <protection locked="0" hidden="1"/>
    </xf>
    <xf numFmtId="0" fontId="4" fillId="0" borderId="0" xfId="0" applyFont="1" applyAlignment="1" applyProtection="1">
      <alignment vertical="center" shrinkToFit="1"/>
      <protection locked="0" hidden="1"/>
    </xf>
    <xf numFmtId="176" fontId="4" fillId="0" borderId="0" xfId="1" applyNumberFormat="1" applyFont="1" applyAlignment="1" applyProtection="1">
      <alignment shrinkToFit="1"/>
      <protection locked="0" hidden="1"/>
    </xf>
    <xf numFmtId="177" fontId="4" fillId="0" borderId="0" xfId="0" applyNumberFormat="1" applyFont="1" applyAlignment="1" applyProtection="1">
      <alignment horizontal="center" vertical="center"/>
      <protection locked="0" hidden="1"/>
    </xf>
    <xf numFmtId="0" fontId="4" fillId="0" borderId="0" xfId="1" applyNumberFormat="1" applyFont="1" applyAlignment="1" applyProtection="1">
      <alignment shrinkToFit="1"/>
      <protection locked="0" hidden="1"/>
    </xf>
    <xf numFmtId="0" fontId="0" fillId="8" borderId="105" xfId="0" applyFill="1" applyBorder="1" applyAlignment="1">
      <alignment horizontal="center" vertical="center"/>
    </xf>
    <xf numFmtId="0" fontId="0" fillId="8" borderId="106" xfId="0" applyFill="1" applyBorder="1" applyAlignment="1">
      <alignment horizontal="center" vertical="center"/>
    </xf>
    <xf numFmtId="182" fontId="19" fillId="6" borderId="7" xfId="0" applyNumberFormat="1" applyFont="1" applyFill="1" applyBorder="1" applyAlignment="1" applyProtection="1">
      <alignment horizontal="center" vertical="center" shrinkToFit="1"/>
      <protection locked="0" hidden="1"/>
    </xf>
    <xf numFmtId="182" fontId="19" fillId="6" borderId="9" xfId="0" applyNumberFormat="1" applyFont="1" applyFill="1" applyBorder="1" applyAlignment="1" applyProtection="1">
      <alignment horizontal="center" vertical="center" shrinkToFit="1"/>
      <protection locked="0" hidden="1"/>
    </xf>
    <xf numFmtId="182" fontId="19" fillId="6" borderId="12" xfId="0" applyNumberFormat="1" applyFont="1" applyFill="1" applyBorder="1" applyAlignment="1" applyProtection="1">
      <alignment horizontal="center" vertical="center" shrinkToFit="1"/>
      <protection locked="0" hidden="1"/>
    </xf>
    <xf numFmtId="178" fontId="19" fillId="5" borderId="100" xfId="0" applyNumberFormat="1" applyFont="1" applyFill="1" applyBorder="1" applyAlignment="1" applyProtection="1">
      <alignment vertical="center" shrinkToFit="1"/>
      <protection locked="0" hidden="1"/>
    </xf>
    <xf numFmtId="0" fontId="39" fillId="0" borderId="25" xfId="0" applyFont="1" applyBorder="1" applyAlignment="1" applyProtection="1">
      <alignment horizontal="left" vertical="center"/>
      <protection locked="0" hidden="1"/>
    </xf>
    <xf numFmtId="0" fontId="40" fillId="0" borderId="25" xfId="0" applyFont="1" applyBorder="1" applyAlignment="1" applyProtection="1">
      <alignment horizontal="center" vertical="center"/>
      <protection locked="0" hidden="1"/>
    </xf>
    <xf numFmtId="9" fontId="40" fillId="0" borderId="25" xfId="0" applyNumberFormat="1" applyFont="1" applyBorder="1" applyAlignment="1" applyProtection="1">
      <alignment horizontal="center" vertical="center"/>
      <protection locked="0" hidden="1"/>
    </xf>
    <xf numFmtId="177" fontId="19" fillId="6" borderId="79" xfId="0" applyNumberFormat="1" applyFont="1" applyFill="1" applyBorder="1" applyAlignment="1" applyProtection="1">
      <alignment horizontal="center" vertical="center"/>
      <protection locked="0" hidden="1"/>
    </xf>
    <xf numFmtId="177" fontId="19" fillId="6" borderId="80" xfId="0" applyNumberFormat="1" applyFont="1" applyFill="1" applyBorder="1" applyAlignment="1" applyProtection="1">
      <alignment horizontal="center" vertical="center"/>
      <protection locked="0" hidden="1"/>
    </xf>
    <xf numFmtId="177" fontId="19" fillId="6" borderId="81" xfId="0" applyNumberFormat="1" applyFont="1" applyFill="1" applyBorder="1" applyAlignment="1" applyProtection="1">
      <alignment horizontal="center" vertical="center"/>
      <protection locked="0" hidden="1"/>
    </xf>
    <xf numFmtId="0" fontId="34" fillId="5" borderId="98" xfId="0" applyFont="1" applyFill="1" applyBorder="1" applyAlignment="1" applyProtection="1">
      <alignment horizontal="center" shrinkToFit="1"/>
      <protection locked="0" hidden="1"/>
    </xf>
    <xf numFmtId="0" fontId="34" fillId="5" borderId="99" xfId="0" applyFont="1" applyFill="1" applyBorder="1" applyAlignment="1" applyProtection="1">
      <alignment horizontal="center" shrinkToFit="1"/>
      <protection locked="0" hidden="1"/>
    </xf>
    <xf numFmtId="0" fontId="0" fillId="0" borderId="111" xfId="0" applyBorder="1" applyAlignment="1">
      <alignment horizontal="center" vertical="center"/>
    </xf>
    <xf numFmtId="0" fontId="0" fillId="0" borderId="120" xfId="0" applyBorder="1">
      <alignment vertical="center"/>
    </xf>
    <xf numFmtId="0" fontId="0" fillId="0" borderId="121" xfId="0" applyBorder="1" applyAlignment="1">
      <alignment horizontal="center" vertical="center"/>
    </xf>
    <xf numFmtId="177" fontId="0" fillId="0" borderId="104" xfId="0" applyNumberFormat="1" applyBorder="1" applyAlignment="1">
      <alignment horizontal="center" vertical="center"/>
    </xf>
    <xf numFmtId="177" fontId="0" fillId="0" borderId="35" xfId="0" applyNumberFormat="1" applyBorder="1" applyAlignment="1">
      <alignment horizontal="center" vertical="center"/>
    </xf>
    <xf numFmtId="177" fontId="0" fillId="0" borderId="19" xfId="0" applyNumberFormat="1" applyBorder="1" applyAlignment="1">
      <alignment horizontal="center" vertical="center"/>
    </xf>
    <xf numFmtId="177" fontId="0" fillId="0" borderId="105" xfId="0" applyNumberFormat="1" applyBorder="1" applyAlignment="1">
      <alignment horizontal="center" vertical="center"/>
    </xf>
    <xf numFmtId="183" fontId="0" fillId="0" borderId="110" xfId="0" applyNumberFormat="1" applyBorder="1" applyAlignment="1">
      <alignment horizontal="center" vertical="center"/>
    </xf>
    <xf numFmtId="183" fontId="0" fillId="0" borderId="104" xfId="0" applyNumberFormat="1" applyBorder="1" applyAlignment="1">
      <alignment horizontal="center" vertical="center"/>
    </xf>
    <xf numFmtId="183" fontId="0" fillId="0" borderId="106" xfId="0" applyNumberFormat="1" applyBorder="1" applyAlignment="1">
      <alignment horizontal="center" vertical="center"/>
    </xf>
    <xf numFmtId="177" fontId="0" fillId="0" borderId="110" xfId="0" applyNumberFormat="1" applyBorder="1" applyAlignment="1">
      <alignment horizontal="center" vertical="center"/>
    </xf>
    <xf numFmtId="177" fontId="0" fillId="0" borderId="106" xfId="0" applyNumberFormat="1" applyBorder="1" applyAlignment="1">
      <alignment horizontal="center" vertical="center"/>
    </xf>
    <xf numFmtId="0" fontId="20" fillId="0" borderId="25" xfId="0" applyFont="1" applyBorder="1" applyAlignment="1" applyProtection="1">
      <alignment horizontal="left" vertical="center"/>
      <protection locked="0" hidden="1"/>
    </xf>
    <xf numFmtId="0" fontId="27" fillId="0" borderId="23" xfId="0" applyFont="1" applyBorder="1">
      <alignment vertical="center"/>
    </xf>
    <xf numFmtId="0" fontId="27" fillId="0" borderId="0" xfId="0" applyFont="1">
      <alignment vertical="center"/>
    </xf>
    <xf numFmtId="49" fontId="15" fillId="0" borderId="15" xfId="0" applyNumberFormat="1" applyFont="1" applyBorder="1" applyAlignment="1">
      <alignment horizontal="center" vertical="center"/>
    </xf>
    <xf numFmtId="49" fontId="15" fillId="0" borderId="2" xfId="0" applyNumberFormat="1" applyFont="1" applyBorder="1" applyAlignment="1">
      <alignment horizontal="center" vertical="center"/>
    </xf>
    <xf numFmtId="49" fontId="15" fillId="0" borderId="35" xfId="0" applyNumberFormat="1" applyFont="1" applyBorder="1" applyAlignment="1">
      <alignment horizontal="center" vertical="center"/>
    </xf>
    <xf numFmtId="49" fontId="6" fillId="0" borderId="1" xfId="0" quotePrefix="1" applyNumberFormat="1" applyFont="1" applyBorder="1" applyAlignment="1">
      <alignment horizontal="center" vertical="center" wrapText="1"/>
    </xf>
    <xf numFmtId="49" fontId="6" fillId="0" borderId="22" xfId="0" applyNumberFormat="1" applyFont="1" applyBorder="1" applyAlignment="1">
      <alignment horizontal="center" vertical="center"/>
    </xf>
    <xf numFmtId="49" fontId="6" fillId="0" borderId="23" xfId="0" applyNumberFormat="1" applyFont="1" applyBorder="1" applyAlignment="1">
      <alignment horizontal="center" vertical="center"/>
    </xf>
    <xf numFmtId="49" fontId="6" fillId="0" borderId="20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49" fontId="6" fillId="0" borderId="34" xfId="0" applyNumberFormat="1" applyFont="1" applyBorder="1" applyAlignment="1">
      <alignment horizontal="center" vertical="center"/>
    </xf>
    <xf numFmtId="0" fontId="14" fillId="0" borderId="1" xfId="4" applyFont="1" applyBorder="1" applyAlignment="1">
      <alignment horizontal="center" vertical="center" shrinkToFit="1"/>
    </xf>
    <xf numFmtId="0" fontId="14" fillId="0" borderId="22" xfId="4" applyFont="1" applyBorder="1" applyAlignment="1">
      <alignment horizontal="center" vertical="center" shrinkToFit="1"/>
    </xf>
    <xf numFmtId="0" fontId="14" fillId="0" borderId="24" xfId="4" applyFont="1" applyBorder="1" applyAlignment="1">
      <alignment horizontal="center" vertical="center" shrinkToFit="1"/>
    </xf>
    <xf numFmtId="0" fontId="14" fillId="0" borderId="34" xfId="4" applyFont="1" applyBorder="1" applyAlignment="1">
      <alignment horizontal="center" vertical="center" shrinkToFit="1"/>
    </xf>
    <xf numFmtId="0" fontId="14" fillId="0" borderId="15" xfId="4" applyFont="1" applyBorder="1" applyAlignment="1">
      <alignment horizontal="center" vertical="center" textRotation="255" shrinkToFit="1"/>
    </xf>
    <xf numFmtId="0" fontId="14" fillId="0" borderId="35" xfId="4" applyFont="1" applyBorder="1" applyAlignment="1">
      <alignment horizontal="center" vertical="center" textRotation="255" shrinkToFit="1"/>
    </xf>
    <xf numFmtId="49" fontId="22" fillId="0" borderId="1" xfId="0" applyNumberFormat="1" applyFont="1" applyBorder="1" applyAlignment="1">
      <alignment horizontal="center" vertical="center"/>
    </xf>
    <xf numFmtId="49" fontId="22" fillId="0" borderId="21" xfId="0" applyNumberFormat="1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center" vertical="center"/>
    </xf>
    <xf numFmtId="49" fontId="22" fillId="0" borderId="0" xfId="0" applyNumberFormat="1" applyFont="1" applyAlignment="1">
      <alignment horizontal="center" vertical="center"/>
    </xf>
    <xf numFmtId="49" fontId="22" fillId="0" borderId="24" xfId="0" applyNumberFormat="1" applyFont="1" applyBorder="1" applyAlignment="1">
      <alignment horizontal="center" vertical="center"/>
    </xf>
    <xf numFmtId="49" fontId="22" fillId="0" borderId="25" xfId="0" applyNumberFormat="1" applyFont="1" applyBorder="1" applyAlignment="1">
      <alignment horizontal="center" vertical="center"/>
    </xf>
    <xf numFmtId="0" fontId="19" fillId="0" borderId="33" xfId="3" applyFont="1" applyBorder="1" applyAlignment="1">
      <alignment horizontal="center" vertical="center"/>
    </xf>
    <xf numFmtId="0" fontId="19" fillId="0" borderId="50" xfId="3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49" fontId="11" fillId="0" borderId="31" xfId="0" applyNumberFormat="1" applyFont="1" applyBorder="1" applyAlignment="1">
      <alignment horizontal="center" vertical="center"/>
    </xf>
    <xf numFmtId="49" fontId="11" fillId="0" borderId="5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shrinkToFit="1"/>
    </xf>
    <xf numFmtId="0" fontId="11" fillId="0" borderId="22" xfId="0" applyFont="1" applyBorder="1" applyAlignment="1"/>
    <xf numFmtId="49" fontId="11" fillId="0" borderId="24" xfId="0" applyNumberFormat="1" applyFont="1" applyBorder="1" applyAlignment="1">
      <alignment horizontal="center" vertical="center"/>
    </xf>
    <xf numFmtId="0" fontId="11" fillId="0" borderId="34" xfId="0" applyFont="1" applyBorder="1" applyAlignment="1"/>
    <xf numFmtId="49" fontId="11" fillId="0" borderId="1" xfId="0" applyNumberFormat="1" applyFont="1" applyBorder="1" applyAlignment="1">
      <alignment vertical="center" shrinkToFit="1"/>
    </xf>
    <xf numFmtId="49" fontId="11" fillId="0" borderId="22" xfId="0" applyNumberFormat="1" applyFont="1" applyBorder="1" applyAlignment="1">
      <alignment vertical="center" shrinkToFit="1"/>
    </xf>
    <xf numFmtId="0" fontId="29" fillId="0" borderId="1" xfId="3" applyFont="1" applyBorder="1" applyAlignment="1">
      <alignment horizontal="left" vertical="center"/>
    </xf>
    <xf numFmtId="0" fontId="29" fillId="0" borderId="21" xfId="3" applyFont="1" applyBorder="1" applyAlignment="1">
      <alignment horizontal="left" vertical="center"/>
    </xf>
    <xf numFmtId="0" fontId="29" fillId="0" borderId="22" xfId="3" applyFont="1" applyBorder="1" applyAlignment="1">
      <alignment horizontal="left" vertical="center"/>
    </xf>
    <xf numFmtId="0" fontId="29" fillId="0" borderId="24" xfId="3" applyFont="1" applyBorder="1" applyAlignment="1">
      <alignment horizontal="left" vertical="center"/>
    </xf>
    <xf numFmtId="0" fontId="29" fillId="0" borderId="25" xfId="3" applyFont="1" applyBorder="1" applyAlignment="1">
      <alignment horizontal="left" vertical="center"/>
    </xf>
    <xf numFmtId="0" fontId="29" fillId="0" borderId="34" xfId="3" applyFont="1" applyBorder="1" applyAlignment="1">
      <alignment horizontal="left" vertical="center"/>
    </xf>
    <xf numFmtId="49" fontId="11" fillId="0" borderId="32" xfId="0" applyNumberFormat="1" applyFont="1" applyBorder="1" applyAlignment="1">
      <alignment horizontal="center" vertical="center"/>
    </xf>
    <xf numFmtId="49" fontId="11" fillId="0" borderId="24" xfId="0" applyNumberFormat="1" applyFont="1" applyBorder="1" applyAlignment="1">
      <alignment horizontal="center" vertical="center" shrinkToFit="1"/>
    </xf>
    <xf numFmtId="49" fontId="11" fillId="0" borderId="34" xfId="0" applyNumberFormat="1" applyFont="1" applyBorder="1" applyAlignment="1">
      <alignment horizontal="center" vertical="center" shrinkToFit="1"/>
    </xf>
    <xf numFmtId="49" fontId="11" fillId="0" borderId="15" xfId="0" applyNumberFormat="1" applyFont="1" applyBorder="1" applyAlignment="1">
      <alignment vertical="center" textRotation="255" shrinkToFit="1"/>
    </xf>
    <xf numFmtId="49" fontId="11" fillId="0" borderId="2" xfId="0" applyNumberFormat="1" applyFont="1" applyBorder="1" applyAlignment="1">
      <alignment vertical="center" textRotation="255" shrinkToFit="1"/>
    </xf>
    <xf numFmtId="49" fontId="11" fillId="0" borderId="35" xfId="0" applyNumberFormat="1" applyFont="1" applyBorder="1" applyAlignment="1">
      <alignment vertical="center" textRotation="255" shrinkToFit="1"/>
    </xf>
    <xf numFmtId="49" fontId="11" fillId="0" borderId="52" xfId="0" applyNumberFormat="1" applyFont="1" applyBorder="1">
      <alignment vertical="center"/>
    </xf>
    <xf numFmtId="0" fontId="11" fillId="0" borderId="53" xfId="0" applyFont="1" applyBorder="1" applyAlignment="1"/>
    <xf numFmtId="0" fontId="11" fillId="0" borderId="54" xfId="0" applyFont="1" applyBorder="1" applyAlignment="1"/>
    <xf numFmtId="0" fontId="11" fillId="0" borderId="55" xfId="0" applyFont="1" applyBorder="1" applyAlignment="1"/>
    <xf numFmtId="0" fontId="11" fillId="0" borderId="56" xfId="0" applyFont="1" applyBorder="1" applyAlignment="1"/>
    <xf numFmtId="0" fontId="11" fillId="0" borderId="57" xfId="0" applyFont="1" applyBorder="1" applyAlignment="1"/>
    <xf numFmtId="0" fontId="11" fillId="0" borderId="53" xfId="0" applyFont="1" applyBorder="1">
      <alignment vertical="center"/>
    </xf>
    <xf numFmtId="0" fontId="11" fillId="0" borderId="54" xfId="0" applyFont="1" applyBorder="1">
      <alignment vertical="center"/>
    </xf>
    <xf numFmtId="0" fontId="11" fillId="0" borderId="55" xfId="0" applyFont="1" applyBorder="1">
      <alignment vertical="center"/>
    </xf>
    <xf numFmtId="0" fontId="11" fillId="0" borderId="56" xfId="0" applyFont="1" applyBorder="1">
      <alignment vertical="center"/>
    </xf>
    <xf numFmtId="0" fontId="11" fillId="0" borderId="57" xfId="0" applyFont="1" applyBorder="1">
      <alignment vertical="center"/>
    </xf>
    <xf numFmtId="49" fontId="15" fillId="0" borderId="1" xfId="0" applyNumberFormat="1" applyFont="1" applyBorder="1" applyAlignment="1">
      <alignment horizontal="left" vertical="center" wrapText="1"/>
    </xf>
    <xf numFmtId="49" fontId="15" fillId="0" borderId="22" xfId="0" applyNumberFormat="1" applyFont="1" applyBorder="1" applyAlignment="1">
      <alignment horizontal="left" vertical="center" wrapText="1"/>
    </xf>
    <xf numFmtId="49" fontId="15" fillId="0" borderId="23" xfId="0" applyNumberFormat="1" applyFont="1" applyBorder="1" applyAlignment="1">
      <alignment horizontal="left" vertical="center" wrapText="1"/>
    </xf>
    <xf numFmtId="49" fontId="15" fillId="0" borderId="20" xfId="0" applyNumberFormat="1" applyFont="1" applyBorder="1" applyAlignment="1">
      <alignment horizontal="left" vertical="center" wrapText="1"/>
    </xf>
    <xf numFmtId="49" fontId="15" fillId="0" borderId="24" xfId="0" applyNumberFormat="1" applyFont="1" applyBorder="1" applyAlignment="1">
      <alignment horizontal="left" vertical="center" wrapText="1"/>
    </xf>
    <xf numFmtId="49" fontId="15" fillId="0" borderId="34" xfId="0" applyNumberFormat="1" applyFont="1" applyBorder="1" applyAlignment="1">
      <alignment horizontal="left" vertical="center" wrapText="1"/>
    </xf>
    <xf numFmtId="0" fontId="22" fillId="0" borderId="1" xfId="3" applyFont="1" applyBorder="1" applyAlignment="1">
      <alignment horizontal="left" vertical="center"/>
    </xf>
    <xf numFmtId="0" fontId="22" fillId="0" borderId="21" xfId="3" applyFont="1" applyBorder="1" applyAlignment="1">
      <alignment horizontal="left" vertical="center"/>
    </xf>
    <xf numFmtId="0" fontId="22" fillId="0" borderId="22" xfId="3" applyFont="1" applyBorder="1" applyAlignment="1">
      <alignment horizontal="left" vertical="center"/>
    </xf>
    <xf numFmtId="0" fontId="22" fillId="0" borderId="24" xfId="3" applyFont="1" applyBorder="1" applyAlignment="1">
      <alignment horizontal="left" vertical="center"/>
    </xf>
    <xf numFmtId="0" fontId="22" fillId="0" borderId="25" xfId="3" applyFont="1" applyBorder="1" applyAlignment="1">
      <alignment horizontal="left" vertical="center"/>
    </xf>
    <xf numFmtId="0" fontId="22" fillId="0" borderId="34" xfId="3" applyFont="1" applyBorder="1" applyAlignment="1">
      <alignment horizontal="left" vertical="center"/>
    </xf>
    <xf numFmtId="49" fontId="22" fillId="0" borderId="1" xfId="3" applyNumberFormat="1" applyFont="1" applyBorder="1" applyAlignment="1">
      <alignment horizontal="center" vertical="center"/>
    </xf>
    <xf numFmtId="49" fontId="22" fillId="0" borderId="21" xfId="3" applyNumberFormat="1" applyFont="1" applyBorder="1" applyAlignment="1">
      <alignment horizontal="center" vertical="center"/>
    </xf>
    <xf numFmtId="49" fontId="22" fillId="0" borderId="22" xfId="3" applyNumberFormat="1" applyFont="1" applyBorder="1" applyAlignment="1">
      <alignment horizontal="center" vertical="center"/>
    </xf>
    <xf numFmtId="49" fontId="22" fillId="0" borderId="24" xfId="3" applyNumberFormat="1" applyFont="1" applyBorder="1" applyAlignment="1">
      <alignment horizontal="center" vertical="center"/>
    </xf>
    <xf numFmtId="49" fontId="22" fillId="0" borderId="25" xfId="3" applyNumberFormat="1" applyFont="1" applyBorder="1" applyAlignment="1">
      <alignment horizontal="center" vertical="center"/>
    </xf>
    <xf numFmtId="49" fontId="22" fillId="0" borderId="34" xfId="3" applyNumberFormat="1" applyFont="1" applyBorder="1" applyAlignment="1">
      <alignment horizontal="center" vertical="center"/>
    </xf>
    <xf numFmtId="0" fontId="21" fillId="0" borderId="33" xfId="3" applyFont="1" applyBorder="1" applyAlignment="1">
      <alignment horizontal="left" vertical="center"/>
    </xf>
    <xf numFmtId="0" fontId="21" fillId="0" borderId="50" xfId="3" applyFont="1" applyBorder="1" applyAlignment="1">
      <alignment horizontal="left" vertical="center"/>
    </xf>
    <xf numFmtId="49" fontId="11" fillId="0" borderId="15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35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22" xfId="0" applyNumberFormat="1" applyFont="1" applyBorder="1" applyAlignment="1">
      <alignment horizontal="center" vertical="center" wrapText="1"/>
    </xf>
    <xf numFmtId="49" fontId="11" fillId="0" borderId="23" xfId="0" applyNumberFormat="1" applyFont="1" applyBorder="1" applyAlignment="1">
      <alignment horizontal="center" vertical="center" wrapText="1"/>
    </xf>
    <xf numFmtId="49" fontId="11" fillId="0" borderId="20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49" fontId="11" fillId="0" borderId="34" xfId="0" applyNumberFormat="1" applyFont="1" applyBorder="1" applyAlignment="1">
      <alignment horizontal="center" vertical="center" wrapText="1"/>
    </xf>
    <xf numFmtId="0" fontId="15" fillId="0" borderId="30" xfId="3" applyFont="1" applyBorder="1" applyAlignment="1">
      <alignment horizontal="center" vertical="center"/>
    </xf>
    <xf numFmtId="0" fontId="15" fillId="0" borderId="28" xfId="3" applyFont="1" applyBorder="1" applyAlignment="1">
      <alignment horizontal="center" vertical="center"/>
    </xf>
    <xf numFmtId="49" fontId="11" fillId="0" borderId="23" xfId="0" applyNumberFormat="1" applyFont="1" applyBorder="1" applyAlignment="1">
      <alignment vertical="center" wrapText="1"/>
    </xf>
    <xf numFmtId="0" fontId="11" fillId="0" borderId="20" xfId="0" applyFont="1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49" fontId="25" fillId="0" borderId="1" xfId="3" applyNumberFormat="1" applyFont="1" applyBorder="1" applyAlignment="1">
      <alignment horizontal="center" vertical="center"/>
    </xf>
    <xf numFmtId="49" fontId="25" fillId="0" borderId="21" xfId="3" applyNumberFormat="1" applyFont="1" applyBorder="1" applyAlignment="1">
      <alignment horizontal="center" vertical="center"/>
    </xf>
    <xf numFmtId="49" fontId="25" fillId="0" borderId="22" xfId="3" applyNumberFormat="1" applyFont="1" applyBorder="1" applyAlignment="1">
      <alignment horizontal="center" vertical="center"/>
    </xf>
    <xf numFmtId="49" fontId="25" fillId="0" borderId="24" xfId="3" applyNumberFormat="1" applyFont="1" applyBorder="1" applyAlignment="1">
      <alignment horizontal="center" vertical="center"/>
    </xf>
    <xf numFmtId="49" fontId="25" fillId="0" borderId="25" xfId="3" applyNumberFormat="1" applyFont="1" applyBorder="1" applyAlignment="1">
      <alignment horizontal="center" vertical="center"/>
    </xf>
    <xf numFmtId="49" fontId="25" fillId="0" borderId="34" xfId="3" applyNumberFormat="1" applyFont="1" applyBorder="1" applyAlignment="1">
      <alignment horizontal="center" vertical="center"/>
    </xf>
    <xf numFmtId="0" fontId="0" fillId="6" borderId="109" xfId="0" applyFill="1" applyBorder="1" applyAlignment="1">
      <alignment horizontal="center" vertical="center"/>
    </xf>
    <xf numFmtId="0" fontId="0" fillId="6" borderId="113" xfId="0" applyFill="1" applyBorder="1" applyAlignment="1">
      <alignment horizontal="center" vertical="center"/>
    </xf>
    <xf numFmtId="0" fontId="0" fillId="8" borderId="107" xfId="0" applyFill="1" applyBorder="1" applyAlignment="1">
      <alignment horizontal="center" vertical="center"/>
    </xf>
    <xf numFmtId="0" fontId="0" fillId="8" borderId="111" xfId="0" applyFill="1" applyBorder="1" applyAlignment="1">
      <alignment horizontal="center" vertical="center"/>
    </xf>
    <xf numFmtId="0" fontId="0" fillId="8" borderId="109" xfId="0" applyFill="1" applyBorder="1" applyAlignment="1">
      <alignment horizontal="center" vertical="center"/>
    </xf>
    <xf numFmtId="0" fontId="0" fillId="8" borderId="112" xfId="0" applyFill="1" applyBorder="1" applyAlignment="1">
      <alignment horizontal="center" vertical="center"/>
    </xf>
    <xf numFmtId="0" fontId="0" fillId="8" borderId="113" xfId="0" applyFill="1" applyBorder="1" applyAlignment="1">
      <alignment horizontal="center" vertical="center"/>
    </xf>
    <xf numFmtId="0" fontId="0" fillId="6" borderId="107" xfId="0" applyFill="1" applyBorder="1" applyAlignment="1">
      <alignment horizontal="center" vertical="center"/>
    </xf>
    <xf numFmtId="0" fontId="0" fillId="6" borderId="111" xfId="0" applyFill="1" applyBorder="1" applyAlignment="1">
      <alignment horizontal="center" vertical="center"/>
    </xf>
    <xf numFmtId="0" fontId="0" fillId="6" borderId="112" xfId="0" applyFill="1" applyBorder="1" applyAlignment="1">
      <alignment horizontal="center" vertical="center"/>
    </xf>
    <xf numFmtId="0" fontId="19" fillId="5" borderId="124" xfId="0" applyFont="1" applyFill="1" applyBorder="1" applyAlignment="1" applyProtection="1">
      <alignment horizontal="center" vertical="center" shrinkToFit="1"/>
      <protection locked="0" hidden="1"/>
    </xf>
    <xf numFmtId="0" fontId="19" fillId="5" borderId="125" xfId="0" applyFont="1" applyFill="1" applyBorder="1" applyAlignment="1" applyProtection="1">
      <alignment horizontal="center" vertical="center" shrinkToFit="1"/>
      <protection locked="0" hidden="1"/>
    </xf>
    <xf numFmtId="0" fontId="19" fillId="5" borderId="128" xfId="0" applyFont="1" applyFill="1" applyBorder="1" applyAlignment="1" applyProtection="1">
      <alignment horizontal="center" vertical="center" shrinkToFit="1"/>
      <protection locked="0" hidden="1"/>
    </xf>
    <xf numFmtId="0" fontId="19" fillId="0" borderId="130" xfId="0" applyFont="1" applyBorder="1" applyAlignment="1" applyProtection="1">
      <alignment horizontal="center" vertical="center" wrapText="1"/>
      <protection locked="0" hidden="1"/>
    </xf>
    <xf numFmtId="0" fontId="19" fillId="0" borderId="2" xfId="0" applyFont="1" applyBorder="1" applyAlignment="1" applyProtection="1">
      <alignment horizontal="center" vertical="center" wrapText="1"/>
      <protection locked="0" hidden="1"/>
    </xf>
    <xf numFmtId="0" fontId="19" fillId="0" borderId="35" xfId="0" applyFont="1" applyBorder="1" applyAlignment="1" applyProtection="1">
      <alignment horizontal="center" vertical="center" wrapText="1"/>
      <protection locked="0" hidden="1"/>
    </xf>
    <xf numFmtId="0" fontId="19" fillId="0" borderId="127" xfId="0" applyFont="1" applyBorder="1" applyAlignment="1" applyProtection="1">
      <alignment horizontal="center" vertical="center" shrinkToFit="1"/>
      <protection locked="0" hidden="1"/>
    </xf>
    <xf numFmtId="0" fontId="19" fillId="0" borderId="77" xfId="0" applyFont="1" applyBorder="1" applyAlignment="1" applyProtection="1">
      <alignment horizontal="center" vertical="center" shrinkToFit="1"/>
      <protection locked="0" hidden="1"/>
    </xf>
    <xf numFmtId="0" fontId="19" fillId="0" borderId="78" xfId="0" applyFont="1" applyBorder="1" applyAlignment="1" applyProtection="1">
      <alignment horizontal="center" vertical="center" shrinkToFit="1"/>
      <protection locked="0" hidden="1"/>
    </xf>
    <xf numFmtId="0" fontId="19" fillId="5" borderId="129" xfId="0" applyFont="1" applyFill="1" applyBorder="1" applyAlignment="1" applyProtection="1">
      <alignment horizontal="center" vertical="center" wrapText="1"/>
      <protection locked="0" hidden="1"/>
    </xf>
    <xf numFmtId="0" fontId="19" fillId="5" borderId="67" xfId="0" applyFont="1" applyFill="1" applyBorder="1" applyAlignment="1" applyProtection="1">
      <alignment horizontal="center" vertical="center" wrapText="1"/>
      <protection locked="0" hidden="1"/>
    </xf>
    <xf numFmtId="0" fontId="19" fillId="5" borderId="68" xfId="0" applyFont="1" applyFill="1" applyBorder="1" applyAlignment="1" applyProtection="1">
      <alignment horizontal="center" vertical="center" wrapText="1"/>
      <protection locked="0" hidden="1"/>
    </xf>
    <xf numFmtId="0" fontId="19" fillId="0" borderId="130" xfId="0" applyFont="1" applyBorder="1" applyAlignment="1" applyProtection="1">
      <alignment horizontal="center" vertical="center"/>
      <protection locked="0"/>
    </xf>
    <xf numFmtId="0" fontId="19" fillId="0" borderId="2" xfId="0" applyFont="1" applyBorder="1" applyAlignment="1" applyProtection="1">
      <alignment horizontal="center" vertical="center"/>
      <protection locked="0"/>
    </xf>
    <xf numFmtId="0" fontId="19" fillId="0" borderId="35" xfId="0" applyFont="1" applyBorder="1" applyAlignment="1" applyProtection="1">
      <alignment horizontal="center" vertical="center"/>
      <protection locked="0"/>
    </xf>
    <xf numFmtId="0" fontId="19" fillId="0" borderId="1" xfId="0" quotePrefix="1" applyFont="1" applyBorder="1" applyAlignment="1" applyProtection="1">
      <alignment horizontal="center" vertical="center"/>
      <protection locked="0" hidden="1"/>
    </xf>
    <xf numFmtId="0" fontId="19" fillId="0" borderId="22" xfId="0" quotePrefix="1" applyFont="1" applyBorder="1" applyAlignment="1" applyProtection="1">
      <alignment horizontal="center" vertical="center"/>
      <protection locked="0" hidden="1"/>
    </xf>
    <xf numFmtId="0" fontId="19" fillId="0" borderId="24" xfId="0" quotePrefix="1" applyFont="1" applyBorder="1" applyAlignment="1" applyProtection="1">
      <alignment horizontal="center" vertical="center"/>
      <protection locked="0" hidden="1"/>
    </xf>
    <xf numFmtId="0" fontId="19" fillId="0" borderId="34" xfId="0" quotePrefix="1" applyFont="1" applyBorder="1" applyAlignment="1" applyProtection="1">
      <alignment horizontal="center" vertical="center"/>
      <protection locked="0" hidden="1"/>
    </xf>
    <xf numFmtId="0" fontId="30" fillId="0" borderId="1" xfId="0" quotePrefix="1" applyFont="1" applyBorder="1" applyAlignment="1" applyProtection="1">
      <alignment horizontal="center" vertical="center"/>
      <protection locked="0" hidden="1"/>
    </xf>
    <xf numFmtId="0" fontId="30" fillId="0" borderId="22" xfId="0" quotePrefix="1" applyFont="1" applyBorder="1" applyAlignment="1" applyProtection="1">
      <alignment horizontal="center" vertical="center"/>
      <protection locked="0" hidden="1"/>
    </xf>
    <xf numFmtId="0" fontId="30" fillId="0" borderId="24" xfId="0" quotePrefix="1" applyFont="1" applyBorder="1" applyAlignment="1" applyProtection="1">
      <alignment horizontal="center" vertical="center"/>
      <protection locked="0" hidden="1"/>
    </xf>
    <xf numFmtId="0" fontId="30" fillId="0" borderId="34" xfId="0" quotePrefix="1" applyFont="1" applyBorder="1" applyAlignment="1" applyProtection="1">
      <alignment horizontal="center" vertical="center"/>
      <protection locked="0" hidden="1"/>
    </xf>
    <xf numFmtId="0" fontId="32" fillId="0" borderId="76" xfId="0" applyFont="1" applyBorder="1" applyAlignment="1" applyProtection="1">
      <alignment horizontal="center" vertical="center" wrapText="1" shrinkToFit="1"/>
      <protection locked="0" hidden="1"/>
    </xf>
    <xf numFmtId="0" fontId="32" fillId="0" borderId="91" xfId="0" applyFont="1" applyBorder="1" applyAlignment="1" applyProtection="1">
      <alignment horizontal="center" vertical="center" shrinkToFit="1"/>
      <protection locked="0" hidden="1"/>
    </xf>
    <xf numFmtId="0" fontId="19" fillId="0" borderId="85" xfId="0" applyFont="1" applyBorder="1" applyAlignment="1" applyProtection="1">
      <alignment horizontal="center" vertical="center" wrapText="1" shrinkToFit="1"/>
      <protection locked="0" hidden="1"/>
    </xf>
    <xf numFmtId="0" fontId="19" fillId="0" borderId="92" xfId="0" applyFont="1" applyBorder="1" applyAlignment="1" applyProtection="1">
      <alignment horizontal="center" vertical="center" wrapText="1" shrinkToFit="1"/>
      <protection locked="0" hidden="1"/>
    </xf>
    <xf numFmtId="177" fontId="33" fillId="0" borderId="65" xfId="0" applyNumberFormat="1" applyFont="1" applyBorder="1" applyAlignment="1" applyProtection="1">
      <alignment horizontal="center" vertical="center" shrinkToFit="1"/>
      <protection hidden="1"/>
    </xf>
    <xf numFmtId="177" fontId="33" fillId="0" borderId="93" xfId="0" applyNumberFormat="1" applyFont="1" applyBorder="1" applyAlignment="1" applyProtection="1">
      <alignment horizontal="center" vertical="center" shrinkToFit="1"/>
      <protection hidden="1"/>
    </xf>
    <xf numFmtId="9" fontId="33" fillId="0" borderId="40" xfId="0" applyNumberFormat="1" applyFont="1" applyBorder="1" applyAlignment="1" applyProtection="1">
      <alignment horizontal="center" vertical="center" shrinkToFit="1"/>
      <protection hidden="1"/>
    </xf>
    <xf numFmtId="9" fontId="33" fillId="0" borderId="94" xfId="0" applyNumberFormat="1" applyFont="1" applyBorder="1" applyAlignment="1" applyProtection="1">
      <alignment horizontal="center" vertical="center" shrinkToFit="1"/>
      <protection hidden="1"/>
    </xf>
    <xf numFmtId="9" fontId="19" fillId="0" borderId="40" xfId="0" applyNumberFormat="1" applyFont="1" applyBorder="1" applyAlignment="1" applyProtection="1">
      <alignment horizontal="center" vertical="center" shrinkToFit="1"/>
      <protection locked="0" hidden="1"/>
    </xf>
    <xf numFmtId="9" fontId="19" fillId="0" borderId="94" xfId="0" applyNumberFormat="1" applyFont="1" applyBorder="1" applyAlignment="1" applyProtection="1">
      <alignment horizontal="center" vertical="center" shrinkToFit="1"/>
      <protection locked="0" hidden="1"/>
    </xf>
    <xf numFmtId="9" fontId="37" fillId="0" borderId="41" xfId="1" applyNumberFormat="1" applyFont="1" applyFill="1" applyBorder="1" applyAlignment="1" applyProtection="1">
      <alignment horizontal="center" vertical="center" shrinkToFit="1"/>
      <protection hidden="1"/>
    </xf>
    <xf numFmtId="9" fontId="37" fillId="0" borderId="95" xfId="1" applyNumberFormat="1" applyFont="1" applyFill="1" applyBorder="1" applyAlignment="1" applyProtection="1">
      <alignment horizontal="center" vertical="center" shrinkToFit="1"/>
      <protection hidden="1"/>
    </xf>
    <xf numFmtId="177" fontId="33" fillId="5" borderId="39" xfId="0" applyNumberFormat="1" applyFont="1" applyFill="1" applyBorder="1" applyAlignment="1" applyProtection="1">
      <alignment horizontal="center" vertical="center" shrinkToFit="1"/>
      <protection hidden="1"/>
    </xf>
    <xf numFmtId="177" fontId="33" fillId="5" borderId="96" xfId="0" applyNumberFormat="1" applyFont="1" applyFill="1" applyBorder="1" applyAlignment="1" applyProtection="1">
      <alignment horizontal="center" vertical="center" shrinkToFit="1"/>
      <protection hidden="1"/>
    </xf>
    <xf numFmtId="9" fontId="37" fillId="5" borderId="84" xfId="1" applyNumberFormat="1" applyFont="1" applyFill="1" applyBorder="1" applyAlignment="1" applyProtection="1">
      <alignment horizontal="center" vertical="center" shrinkToFit="1"/>
      <protection hidden="1"/>
    </xf>
    <xf numFmtId="9" fontId="37" fillId="5" borderId="97" xfId="1" applyNumberFormat="1" applyFont="1" applyFill="1" applyBorder="1" applyAlignment="1" applyProtection="1">
      <alignment horizontal="center" vertical="center" shrinkToFit="1"/>
      <protection hidden="1"/>
    </xf>
    <xf numFmtId="0" fontId="38" fillId="0" borderId="5" xfId="0" applyFont="1" applyBorder="1" applyAlignment="1" applyProtection="1">
      <alignment horizontal="center" vertical="center" shrinkToFit="1"/>
      <protection locked="0" hidden="1"/>
    </xf>
    <xf numFmtId="0" fontId="38" fillId="0" borderId="27" xfId="0" applyFont="1" applyBorder="1" applyAlignment="1" applyProtection="1">
      <alignment horizontal="center" vertical="center" shrinkToFit="1"/>
      <protection locked="0" hidden="1"/>
    </xf>
    <xf numFmtId="177" fontId="33" fillId="0" borderId="11" xfId="0" applyNumberFormat="1" applyFont="1" applyBorder="1" applyAlignment="1" applyProtection="1">
      <alignment horizontal="center" vertical="center" shrinkToFit="1"/>
      <protection hidden="1"/>
    </xf>
    <xf numFmtId="9" fontId="33" fillId="0" borderId="9" xfId="0" applyNumberFormat="1" applyFont="1" applyBorder="1" applyAlignment="1" applyProtection="1">
      <alignment horizontal="center" vertical="center" shrinkToFit="1"/>
      <protection hidden="1"/>
    </xf>
    <xf numFmtId="9" fontId="19" fillId="0" borderId="12" xfId="0" applyNumberFormat="1" applyFont="1" applyBorder="1" applyAlignment="1" applyProtection="1">
      <alignment horizontal="center" vertical="center" shrinkToFit="1"/>
      <protection hidden="1"/>
    </xf>
    <xf numFmtId="9" fontId="19" fillId="0" borderId="48" xfId="0" applyNumberFormat="1" applyFont="1" applyBorder="1" applyAlignment="1" applyProtection="1">
      <alignment horizontal="center" vertical="center" shrinkToFit="1"/>
      <protection hidden="1"/>
    </xf>
    <xf numFmtId="9" fontId="37" fillId="0" borderId="10" xfId="1" applyNumberFormat="1" applyFont="1" applyFill="1" applyBorder="1" applyAlignment="1" applyProtection="1">
      <alignment horizontal="center" vertical="center" shrinkToFit="1"/>
      <protection hidden="1"/>
    </xf>
    <xf numFmtId="177" fontId="33" fillId="5" borderId="11" xfId="0" applyNumberFormat="1" applyFont="1" applyFill="1" applyBorder="1" applyAlignment="1" applyProtection="1">
      <alignment horizontal="center" vertical="center" shrinkToFit="1"/>
      <protection hidden="1"/>
    </xf>
    <xf numFmtId="9" fontId="33" fillId="0" borderId="12" xfId="0" applyNumberFormat="1" applyFont="1" applyBorder="1" applyAlignment="1" applyProtection="1">
      <alignment horizontal="center" vertical="center" shrinkToFit="1"/>
      <protection hidden="1"/>
    </xf>
    <xf numFmtId="9" fontId="33" fillId="0" borderId="38" xfId="0" applyNumberFormat="1" applyFont="1" applyBorder="1" applyAlignment="1" applyProtection="1">
      <alignment horizontal="center" vertical="center" shrinkToFit="1"/>
      <protection hidden="1"/>
    </xf>
    <xf numFmtId="9" fontId="19" fillId="0" borderId="9" xfId="0" applyNumberFormat="1" applyFont="1" applyBorder="1" applyAlignment="1" applyProtection="1">
      <alignment horizontal="center" vertical="center" shrinkToFit="1"/>
      <protection hidden="1"/>
    </xf>
    <xf numFmtId="9" fontId="37" fillId="5" borderId="117" xfId="1" applyNumberFormat="1" applyFont="1" applyFill="1" applyBorder="1" applyAlignment="1" applyProtection="1">
      <alignment horizontal="center" vertical="center" shrinkToFit="1"/>
      <protection hidden="1"/>
    </xf>
    <xf numFmtId="9" fontId="37" fillId="5" borderId="118" xfId="1" applyNumberFormat="1" applyFont="1" applyFill="1" applyBorder="1" applyAlignment="1" applyProtection="1">
      <alignment horizontal="center" vertical="center" shrinkToFit="1"/>
      <protection hidden="1"/>
    </xf>
    <xf numFmtId="177" fontId="33" fillId="0" borderId="36" xfId="0" applyNumberFormat="1" applyFont="1" applyBorder="1" applyAlignment="1" applyProtection="1">
      <alignment horizontal="center" vertical="center" shrinkToFit="1"/>
      <protection hidden="1"/>
    </xf>
    <xf numFmtId="9" fontId="33" fillId="0" borderId="42" xfId="0" applyNumberFormat="1" applyFont="1" applyBorder="1" applyAlignment="1" applyProtection="1">
      <alignment horizontal="center" vertical="center" shrinkToFit="1"/>
      <protection hidden="1"/>
    </xf>
    <xf numFmtId="9" fontId="19" fillId="0" borderId="59" xfId="0" applyNumberFormat="1" applyFont="1" applyBorder="1" applyAlignment="1" applyProtection="1">
      <alignment horizontal="center" vertical="center" shrinkToFit="1"/>
      <protection hidden="1"/>
    </xf>
    <xf numFmtId="9" fontId="37" fillId="0" borderId="37" xfId="1" applyNumberFormat="1" applyFont="1" applyFill="1" applyBorder="1" applyAlignment="1" applyProtection="1">
      <alignment horizontal="center" vertical="center" shrinkToFit="1"/>
      <protection hidden="1"/>
    </xf>
    <xf numFmtId="177" fontId="33" fillId="5" borderId="36" xfId="0" applyNumberFormat="1" applyFont="1" applyFill="1" applyBorder="1" applyAlignment="1" applyProtection="1">
      <alignment horizontal="center" vertical="center" shrinkToFit="1"/>
      <protection hidden="1"/>
    </xf>
    <xf numFmtId="9" fontId="37" fillId="5" borderId="119" xfId="1" applyNumberFormat="1" applyFont="1" applyFill="1" applyBorder="1" applyAlignment="1" applyProtection="1">
      <alignment horizontal="center" vertical="center" shrinkToFit="1"/>
      <protection hidden="1"/>
    </xf>
    <xf numFmtId="9" fontId="33" fillId="0" borderId="48" xfId="0" applyNumberFormat="1" applyFont="1" applyBorder="1" applyAlignment="1" applyProtection="1">
      <alignment horizontal="center" vertical="center" shrinkToFit="1"/>
      <protection hidden="1"/>
    </xf>
    <xf numFmtId="0" fontId="19" fillId="0" borderId="1" xfId="0" applyFont="1" applyBorder="1" applyAlignment="1" applyProtection="1">
      <alignment horizontal="center" vertical="center"/>
      <protection locked="0" hidden="1"/>
    </xf>
    <xf numFmtId="0" fontId="19" fillId="0" borderId="21" xfId="0" applyFont="1" applyBorder="1" applyAlignment="1" applyProtection="1">
      <alignment horizontal="center" vertical="center"/>
      <protection locked="0" hidden="1"/>
    </xf>
    <xf numFmtId="0" fontId="19" fillId="0" borderId="22" xfId="0" applyFont="1" applyBorder="1" applyAlignment="1" applyProtection="1">
      <alignment horizontal="center" vertical="center"/>
      <protection locked="0" hidden="1"/>
    </xf>
    <xf numFmtId="0" fontId="19" fillId="0" borderId="4" xfId="0" applyFont="1" applyBorder="1" applyAlignment="1" applyProtection="1">
      <alignment horizontal="center" vertical="center"/>
      <protection locked="0" hidden="1"/>
    </xf>
    <xf numFmtId="0" fontId="19" fillId="0" borderId="58" xfId="0" applyFont="1" applyBorder="1" applyAlignment="1" applyProtection="1">
      <alignment horizontal="center" vertical="center"/>
      <protection locked="0" hidden="1"/>
    </xf>
    <xf numFmtId="0" fontId="19" fillId="0" borderId="63" xfId="0" applyFont="1" applyBorder="1" applyAlignment="1" applyProtection="1">
      <alignment horizontal="center" vertical="center"/>
      <protection locked="0" hidden="1"/>
    </xf>
    <xf numFmtId="0" fontId="19" fillId="0" borderId="77" xfId="0" applyFont="1" applyBorder="1" applyAlignment="1" applyProtection="1">
      <alignment horizontal="center" vertical="center" wrapText="1"/>
      <protection locked="0" hidden="1"/>
    </xf>
    <xf numFmtId="0" fontId="19" fillId="0" borderId="78" xfId="0" applyFont="1" applyBorder="1" applyAlignment="1" applyProtection="1">
      <alignment horizontal="center" vertical="center" wrapText="1"/>
      <protection locked="0" hidden="1"/>
    </xf>
    <xf numFmtId="0" fontId="19" fillId="0" borderId="58" xfId="0" applyFont="1" applyBorder="1" applyAlignment="1" applyProtection="1">
      <alignment horizontal="center" vertical="center" shrinkToFit="1"/>
      <protection locked="0" hidden="1"/>
    </xf>
    <xf numFmtId="0" fontId="19" fillId="0" borderId="63" xfId="0" applyFont="1" applyBorder="1" applyAlignment="1" applyProtection="1">
      <alignment horizontal="center" vertical="center" shrinkToFit="1"/>
      <protection locked="0" hidden="1"/>
    </xf>
    <xf numFmtId="0" fontId="19" fillId="5" borderId="77" xfId="0" applyFont="1" applyFill="1" applyBorder="1" applyAlignment="1" applyProtection="1">
      <alignment horizontal="center" vertical="center" wrapText="1"/>
      <protection locked="0" hidden="1"/>
    </xf>
    <xf numFmtId="0" fontId="19" fillId="5" borderId="78" xfId="0" applyFont="1" applyFill="1" applyBorder="1" applyAlignment="1" applyProtection="1">
      <alignment horizontal="center" vertical="center" wrapText="1"/>
      <protection locked="0" hidden="1"/>
    </xf>
    <xf numFmtId="0" fontId="19" fillId="5" borderId="4" xfId="0" applyFont="1" applyFill="1" applyBorder="1" applyAlignment="1" applyProtection="1">
      <alignment horizontal="center" vertical="center" shrinkToFit="1"/>
      <protection locked="0" hidden="1"/>
    </xf>
    <xf numFmtId="0" fontId="19" fillId="5" borderId="58" xfId="0" applyFont="1" applyFill="1" applyBorder="1" applyAlignment="1" applyProtection="1">
      <alignment horizontal="center" vertical="center" shrinkToFit="1"/>
      <protection locked="0" hidden="1"/>
    </xf>
    <xf numFmtId="0" fontId="19" fillId="5" borderId="63" xfId="0" applyFont="1" applyFill="1" applyBorder="1" applyAlignment="1" applyProtection="1">
      <alignment horizontal="center" vertical="center" shrinkToFit="1"/>
      <protection locked="0" hidden="1"/>
    </xf>
    <xf numFmtId="0" fontId="41" fillId="0" borderId="12" xfId="0" applyFont="1" applyBorder="1" applyAlignment="1" applyProtection="1">
      <alignment horizontal="center" vertical="center" wrapText="1" shrinkToFit="1"/>
      <protection locked="0" hidden="1"/>
    </xf>
    <xf numFmtId="0" fontId="41" fillId="0" borderId="59" xfId="0" applyFont="1" applyBorder="1" applyAlignment="1" applyProtection="1">
      <alignment horizontal="center" vertical="center" wrapText="1" shrinkToFit="1"/>
      <protection locked="0" hidden="1"/>
    </xf>
    <xf numFmtId="0" fontId="30" fillId="0" borderId="12" xfId="0" applyFont="1" applyBorder="1" applyAlignment="1" applyProtection="1">
      <alignment horizontal="center" vertical="center" wrapText="1" shrinkToFit="1"/>
      <protection locked="0" hidden="1"/>
    </xf>
    <xf numFmtId="0" fontId="30" fillId="0" borderId="59" xfId="0" applyFont="1" applyBorder="1" applyAlignment="1" applyProtection="1">
      <alignment horizontal="center" vertical="center" wrapText="1" shrinkToFit="1"/>
      <protection locked="0" hidden="1"/>
    </xf>
    <xf numFmtId="0" fontId="41" fillId="0" borderId="18" xfId="0" applyFont="1" applyBorder="1" applyAlignment="1" applyProtection="1">
      <alignment horizontal="center" vertical="center" wrapText="1" shrinkToFit="1"/>
      <protection locked="0" hidden="1"/>
    </xf>
    <xf numFmtId="0" fontId="41" fillId="0" borderId="62" xfId="0" applyFont="1" applyBorder="1" applyAlignment="1" applyProtection="1">
      <alignment horizontal="center" vertical="center" wrapText="1" shrinkToFit="1"/>
      <protection locked="0" hidden="1"/>
    </xf>
    <xf numFmtId="0" fontId="41" fillId="0" borderId="60" xfId="0" applyFont="1" applyBorder="1" applyAlignment="1" applyProtection="1">
      <alignment horizontal="center" vertical="center" wrapText="1" shrinkToFit="1"/>
      <protection locked="0" hidden="1"/>
    </xf>
    <xf numFmtId="0" fontId="41" fillId="0" borderId="61" xfId="0" applyFont="1" applyBorder="1" applyAlignment="1" applyProtection="1">
      <alignment horizontal="center" vertical="center" wrapText="1" shrinkToFit="1"/>
      <protection locked="0" hidden="1"/>
    </xf>
    <xf numFmtId="0" fontId="41" fillId="0" borderId="73" xfId="0" applyFont="1" applyBorder="1" applyAlignment="1" applyProtection="1">
      <alignment horizontal="center" vertical="center" wrapText="1" shrinkToFit="1"/>
      <protection locked="0" hidden="1"/>
    </xf>
    <xf numFmtId="0" fontId="41" fillId="0" borderId="74" xfId="0" applyFont="1" applyBorder="1" applyAlignment="1" applyProtection="1">
      <alignment horizontal="center" vertical="center" wrapText="1" shrinkToFit="1"/>
      <protection locked="0" hidden="1"/>
    </xf>
    <xf numFmtId="0" fontId="19" fillId="0" borderId="60" xfId="0" applyFont="1" applyBorder="1" applyAlignment="1" applyProtection="1">
      <alignment horizontal="center" vertical="center" shrinkToFit="1"/>
      <protection locked="0" hidden="1"/>
    </xf>
    <xf numFmtId="0" fontId="19" fillId="0" borderId="61" xfId="0" applyFont="1" applyBorder="1" applyAlignment="1" applyProtection="1">
      <alignment horizontal="center" vertical="center" shrinkToFit="1"/>
      <protection locked="0" hidden="1"/>
    </xf>
    <xf numFmtId="0" fontId="33" fillId="0" borderId="9" xfId="0" applyFont="1" applyBorder="1" applyAlignment="1" applyProtection="1">
      <alignment horizontal="center" vertical="center" shrinkToFit="1"/>
      <protection locked="0" hidden="1"/>
    </xf>
    <xf numFmtId="0" fontId="19" fillId="0" borderId="12" xfId="0" applyFont="1" applyBorder="1" applyAlignment="1" applyProtection="1">
      <alignment horizontal="center" vertical="center" shrinkToFit="1"/>
      <protection locked="0" hidden="1"/>
    </xf>
    <xf numFmtId="0" fontId="19" fillId="0" borderId="59" xfId="0" applyFont="1" applyBorder="1" applyAlignment="1" applyProtection="1">
      <alignment horizontal="center" vertical="center" shrinkToFit="1"/>
      <protection locked="0" hidden="1"/>
    </xf>
    <xf numFmtId="0" fontId="19" fillId="5" borderId="13" xfId="0" applyFont="1" applyFill="1" applyBorder="1" applyAlignment="1" applyProtection="1">
      <alignment horizontal="center" vertical="center" shrinkToFit="1"/>
      <protection locked="0" hidden="1"/>
    </xf>
    <xf numFmtId="0" fontId="19" fillId="5" borderId="17" xfId="0" applyFont="1" applyFill="1" applyBorder="1" applyAlignment="1" applyProtection="1">
      <alignment horizontal="center" vertical="center" shrinkToFit="1"/>
      <protection locked="0" hidden="1"/>
    </xf>
    <xf numFmtId="0" fontId="33" fillId="5" borderId="9" xfId="0" applyFont="1" applyFill="1" applyBorder="1" applyAlignment="1" applyProtection="1">
      <alignment horizontal="center" vertical="center" shrinkToFit="1"/>
      <protection locked="0" hidden="1"/>
    </xf>
    <xf numFmtId="0" fontId="19" fillId="5" borderId="12" xfId="0" applyFont="1" applyFill="1" applyBorder="1" applyAlignment="1" applyProtection="1">
      <alignment horizontal="center" vertical="center" shrinkToFit="1"/>
      <protection locked="0" hidden="1"/>
    </xf>
    <xf numFmtId="0" fontId="19" fillId="5" borderId="59" xfId="0" applyFont="1" applyFill="1" applyBorder="1" applyAlignment="1" applyProtection="1">
      <alignment horizontal="center" vertical="center" shrinkToFit="1"/>
      <protection locked="0" hidden="1"/>
    </xf>
    <xf numFmtId="0" fontId="30" fillId="0" borderId="23" xfId="0" quotePrefix="1" applyFont="1" applyBorder="1" applyAlignment="1" applyProtection="1">
      <alignment horizontal="center" vertical="center"/>
      <protection locked="0" hidden="1"/>
    </xf>
    <xf numFmtId="0" fontId="30" fillId="0" borderId="20" xfId="0" quotePrefix="1" applyFont="1" applyBorder="1" applyAlignment="1" applyProtection="1">
      <alignment horizontal="center" vertical="center"/>
      <protection locked="0" hidden="1"/>
    </xf>
    <xf numFmtId="0" fontId="19" fillId="0" borderId="23" xfId="0" quotePrefix="1" applyFont="1" applyBorder="1" applyAlignment="1" applyProtection="1">
      <alignment horizontal="center" vertical="center"/>
      <protection locked="0" hidden="1"/>
    </xf>
    <xf numFmtId="0" fontId="19" fillId="0" borderId="20" xfId="0" quotePrefix="1" applyFont="1" applyBorder="1" applyAlignment="1" applyProtection="1">
      <alignment horizontal="center" vertical="center"/>
      <protection locked="0" hidden="1"/>
    </xf>
    <xf numFmtId="0" fontId="19" fillId="0" borderId="20" xfId="0" applyFont="1" applyBorder="1" applyAlignment="1" applyProtection="1">
      <alignment horizontal="center" vertical="center" wrapText="1"/>
      <protection locked="0" hidden="1"/>
    </xf>
    <xf numFmtId="0" fontId="19" fillId="0" borderId="34" xfId="0" applyFont="1" applyBorder="1" applyAlignment="1" applyProtection="1">
      <alignment horizontal="center" vertical="center" wrapText="1"/>
      <protection locked="0" hidden="1"/>
    </xf>
    <xf numFmtId="0" fontId="19" fillId="0" borderId="67" xfId="0" applyFont="1" applyBorder="1" applyAlignment="1" applyProtection="1">
      <alignment horizontal="center" vertical="center" wrapText="1"/>
      <protection locked="0" hidden="1"/>
    </xf>
    <xf numFmtId="0" fontId="19" fillId="0" borderId="68" xfId="0" applyFont="1" applyBorder="1" applyAlignment="1" applyProtection="1">
      <alignment horizontal="center" vertical="center" wrapText="1"/>
      <protection locked="0" hidden="1"/>
    </xf>
    <xf numFmtId="0" fontId="19" fillId="0" borderId="70" xfId="0" applyFont="1" applyBorder="1" applyAlignment="1" applyProtection="1">
      <alignment horizontal="center" vertical="center" shrinkToFit="1"/>
      <protection locked="0" hidden="1"/>
    </xf>
    <xf numFmtId="0" fontId="19" fillId="0" borderId="75" xfId="0" applyFont="1" applyBorder="1" applyAlignment="1" applyProtection="1">
      <alignment horizontal="center" vertical="center" shrinkToFit="1"/>
      <protection locked="0" hidden="1"/>
    </xf>
    <xf numFmtId="0" fontId="31" fillId="0" borderId="1" xfId="0" quotePrefix="1" applyFont="1" applyBorder="1" applyAlignment="1" applyProtection="1">
      <alignment horizontal="center" vertical="center"/>
      <protection locked="0" hidden="1"/>
    </xf>
    <xf numFmtId="0" fontId="31" fillId="0" borderId="22" xfId="0" quotePrefix="1" applyFont="1" applyBorder="1" applyAlignment="1" applyProtection="1">
      <alignment horizontal="center" vertical="center"/>
      <protection locked="0" hidden="1"/>
    </xf>
    <xf numFmtId="0" fontId="31" fillId="0" borderId="23" xfId="0" quotePrefix="1" applyFont="1" applyBorder="1" applyAlignment="1" applyProtection="1">
      <alignment horizontal="center" vertical="center"/>
      <protection locked="0" hidden="1"/>
    </xf>
    <xf numFmtId="0" fontId="31" fillId="0" borderId="20" xfId="0" quotePrefix="1" applyFont="1" applyBorder="1" applyAlignment="1" applyProtection="1">
      <alignment horizontal="center" vertical="center"/>
      <protection locked="0" hidden="1"/>
    </xf>
    <xf numFmtId="0" fontId="31" fillId="7" borderId="1" xfId="0" quotePrefix="1" applyFont="1" applyFill="1" applyBorder="1" applyAlignment="1" applyProtection="1">
      <alignment horizontal="center" vertical="center"/>
      <protection locked="0" hidden="1"/>
    </xf>
    <xf numFmtId="0" fontId="31" fillId="7" borderId="22" xfId="0" quotePrefix="1" applyFont="1" applyFill="1" applyBorder="1" applyAlignment="1" applyProtection="1">
      <alignment horizontal="center" vertical="center"/>
      <protection locked="0" hidden="1"/>
    </xf>
    <xf numFmtId="0" fontId="31" fillId="7" borderId="23" xfId="0" quotePrefix="1" applyFont="1" applyFill="1" applyBorder="1" applyAlignment="1" applyProtection="1">
      <alignment horizontal="center" vertical="center"/>
      <protection locked="0" hidden="1"/>
    </xf>
    <xf numFmtId="0" fontId="31" fillId="7" borderId="20" xfId="0" quotePrefix="1" applyFont="1" applyFill="1" applyBorder="1" applyAlignment="1" applyProtection="1">
      <alignment horizontal="center" vertical="center"/>
      <protection locked="0" hidden="1"/>
    </xf>
    <xf numFmtId="0" fontId="32" fillId="0" borderId="82" xfId="0" applyFont="1" applyBorder="1" applyAlignment="1" applyProtection="1">
      <alignment horizontal="center" vertical="center" wrapText="1" shrinkToFit="1"/>
      <protection locked="0" hidden="1"/>
    </xf>
    <xf numFmtId="0" fontId="32" fillId="0" borderId="83" xfId="0" applyFont="1" applyBorder="1" applyAlignment="1" applyProtection="1">
      <alignment horizontal="center" vertical="center" wrapText="1" shrinkToFit="1"/>
      <protection locked="0" hidden="1"/>
    </xf>
    <xf numFmtId="0" fontId="38" fillId="0" borderId="16" xfId="0" applyFont="1" applyBorder="1" applyAlignment="1" applyProtection="1">
      <alignment horizontal="center" vertical="center" shrinkToFit="1"/>
      <protection locked="0" hidden="1"/>
    </xf>
    <xf numFmtId="177" fontId="33" fillId="0" borderId="8" xfId="0" applyNumberFormat="1" applyFont="1" applyBorder="1" applyAlignment="1" applyProtection="1">
      <alignment horizontal="center" vertical="center" shrinkToFit="1"/>
      <protection hidden="1"/>
    </xf>
    <xf numFmtId="9" fontId="33" fillId="0" borderId="7" xfId="0" applyNumberFormat="1" applyFont="1" applyBorder="1" applyAlignment="1" applyProtection="1">
      <alignment horizontal="center" vertical="center" shrinkToFit="1"/>
      <protection hidden="1"/>
    </xf>
    <xf numFmtId="9" fontId="37" fillId="0" borderId="114" xfId="1" applyNumberFormat="1" applyFont="1" applyFill="1" applyBorder="1" applyAlignment="1" applyProtection="1">
      <alignment horizontal="center" vertical="center" shrinkToFit="1"/>
      <protection hidden="1"/>
    </xf>
    <xf numFmtId="177" fontId="33" fillId="5" borderId="8" xfId="0" applyNumberFormat="1" applyFont="1" applyFill="1" applyBorder="1" applyAlignment="1" applyProtection="1">
      <alignment horizontal="center" vertical="center" shrinkToFit="1"/>
      <protection hidden="1"/>
    </xf>
    <xf numFmtId="9" fontId="37" fillId="5" borderId="115" xfId="1" applyNumberFormat="1" applyFont="1" applyFill="1" applyBorder="1" applyAlignment="1" applyProtection="1">
      <alignment horizontal="center" vertical="center" shrinkToFit="1"/>
      <protection hidden="1"/>
    </xf>
    <xf numFmtId="9" fontId="37" fillId="5" borderId="116" xfId="1" applyNumberFormat="1" applyFont="1" applyFill="1" applyBorder="1" applyAlignment="1" applyProtection="1">
      <alignment horizontal="center" vertical="center" shrinkToFit="1"/>
      <protection hidden="1"/>
    </xf>
    <xf numFmtId="0" fontId="41" fillId="5" borderId="60" xfId="0" applyFont="1" applyFill="1" applyBorder="1" applyAlignment="1" applyProtection="1">
      <alignment horizontal="center" vertical="center" wrapText="1" shrinkToFit="1"/>
      <protection locked="0" hidden="1"/>
    </xf>
    <xf numFmtId="0" fontId="41" fillId="5" borderId="61" xfId="0" applyFont="1" applyFill="1" applyBorder="1" applyAlignment="1" applyProtection="1">
      <alignment horizontal="center" vertical="center" wrapText="1" shrinkToFit="1"/>
      <protection locked="0" hidden="1"/>
    </xf>
    <xf numFmtId="0" fontId="41" fillId="5" borderId="73" xfId="0" applyFont="1" applyFill="1" applyBorder="1" applyAlignment="1" applyProtection="1">
      <alignment horizontal="center" vertical="center" wrapText="1" shrinkToFit="1"/>
      <protection locked="0" hidden="1"/>
    </xf>
    <xf numFmtId="0" fontId="41" fillId="5" borderId="74" xfId="0" applyFont="1" applyFill="1" applyBorder="1" applyAlignment="1" applyProtection="1">
      <alignment horizontal="center" vertical="center" wrapText="1" shrinkToFit="1"/>
      <protection locked="0" hidden="1"/>
    </xf>
    <xf numFmtId="0" fontId="19" fillId="5" borderId="75" xfId="0" applyFont="1" applyFill="1" applyBorder="1" applyAlignment="1" applyProtection="1">
      <alignment horizontal="center" vertical="center" shrinkToFit="1"/>
      <protection locked="0" hidden="1"/>
    </xf>
    <xf numFmtId="0" fontId="19" fillId="0" borderId="76" xfId="0" applyFont="1" applyBorder="1" applyAlignment="1" applyProtection="1">
      <alignment horizontal="center" vertical="center" wrapText="1"/>
      <protection locked="0" hidden="1"/>
    </xf>
    <xf numFmtId="0" fontId="19" fillId="0" borderId="30" xfId="0" applyFont="1" applyBorder="1" applyAlignment="1" applyProtection="1">
      <alignment horizontal="center" vertical="center" shrinkToFit="1"/>
      <protection locked="0" hidden="1"/>
    </xf>
    <xf numFmtId="0" fontId="19" fillId="0" borderId="28" xfId="0" applyFont="1" applyBorder="1" applyAlignment="1" applyProtection="1">
      <alignment horizontal="center" vertical="center" shrinkToFit="1"/>
      <protection locked="0" hidden="1"/>
    </xf>
    <xf numFmtId="0" fontId="19" fillId="5" borderId="76" xfId="0" applyFont="1" applyFill="1" applyBorder="1" applyAlignment="1" applyProtection="1">
      <alignment horizontal="center" vertical="center" wrapText="1"/>
      <protection locked="0" hidden="1"/>
    </xf>
    <xf numFmtId="0" fontId="19" fillId="5" borderId="29" xfId="0" applyFont="1" applyFill="1" applyBorder="1" applyAlignment="1" applyProtection="1">
      <alignment horizontal="center" vertical="center" shrinkToFit="1"/>
      <protection locked="0" hidden="1"/>
    </xf>
    <xf numFmtId="0" fontId="19" fillId="5" borderId="30" xfId="0" applyFont="1" applyFill="1" applyBorder="1" applyAlignment="1" applyProtection="1">
      <alignment horizontal="center" vertical="center" shrinkToFit="1"/>
      <protection locked="0" hidden="1"/>
    </xf>
    <xf numFmtId="0" fontId="19" fillId="5" borderId="28" xfId="0" applyFont="1" applyFill="1" applyBorder="1" applyAlignment="1" applyProtection="1">
      <alignment horizontal="center" vertical="center" shrinkToFit="1"/>
      <protection locked="0" hidden="1"/>
    </xf>
    <xf numFmtId="0" fontId="19" fillId="0" borderId="15" xfId="0" applyFont="1" applyBorder="1" applyAlignment="1" applyProtection="1">
      <alignment horizontal="center" vertical="center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 hidden="1"/>
    </xf>
    <xf numFmtId="0" fontId="19" fillId="5" borderId="66" xfId="0" applyFont="1" applyFill="1" applyBorder="1" applyAlignment="1" applyProtection="1">
      <alignment horizontal="center" vertical="center" wrapText="1"/>
      <protection locked="0" hidden="1"/>
    </xf>
    <xf numFmtId="0" fontId="19" fillId="0" borderId="65" xfId="0" applyFont="1" applyBorder="1" applyAlignment="1" applyProtection="1">
      <alignment horizontal="center" vertical="center" shrinkToFit="1"/>
      <protection locked="0" hidden="1"/>
    </xf>
    <xf numFmtId="0" fontId="19" fillId="0" borderId="15" xfId="0" applyFont="1" applyBorder="1" applyAlignment="1" applyProtection="1">
      <alignment horizontal="center" vertical="center" wrapText="1"/>
      <protection locked="0" hidden="1"/>
    </xf>
    <xf numFmtId="0" fontId="19" fillId="0" borderId="43" xfId="0" applyFont="1" applyBorder="1" applyAlignment="1" applyProtection="1">
      <alignment horizontal="center" vertical="center" shrinkToFit="1"/>
      <protection locked="0" hidden="1"/>
    </xf>
    <xf numFmtId="0" fontId="19" fillId="5" borderId="43" xfId="0" applyFont="1" applyFill="1" applyBorder="1" applyAlignment="1" applyProtection="1">
      <alignment horizontal="center" vertical="center" shrinkToFit="1"/>
      <protection locked="0" hidden="1"/>
    </xf>
    <xf numFmtId="9" fontId="37" fillId="0" borderId="18" xfId="1" applyNumberFormat="1" applyFont="1" applyFill="1" applyBorder="1" applyAlignment="1" applyProtection="1">
      <alignment horizontal="center" vertical="center" shrinkToFit="1"/>
      <protection hidden="1"/>
    </xf>
    <xf numFmtId="9" fontId="37" fillId="0" borderId="47" xfId="1" applyNumberFormat="1" applyFont="1" applyFill="1" applyBorder="1" applyAlignment="1" applyProtection="1">
      <alignment horizontal="center" vertical="center" shrinkToFit="1"/>
      <protection hidden="1"/>
    </xf>
    <xf numFmtId="177" fontId="33" fillId="5" borderId="13" xfId="0" applyNumberFormat="1" applyFont="1" applyFill="1" applyBorder="1" applyAlignment="1" applyProtection="1">
      <alignment horizontal="center" vertical="center" shrinkToFit="1"/>
      <protection hidden="1"/>
    </xf>
    <xf numFmtId="177" fontId="33" fillId="5" borderId="49" xfId="0" applyNumberFormat="1" applyFont="1" applyFill="1" applyBorder="1" applyAlignment="1" applyProtection="1">
      <alignment horizontal="center" vertical="center" shrinkToFit="1"/>
      <protection hidden="1"/>
    </xf>
    <xf numFmtId="177" fontId="33" fillId="0" borderId="13" xfId="0" applyNumberFormat="1" applyFont="1" applyBorder="1" applyAlignment="1" applyProtection="1">
      <alignment horizontal="center" vertical="center" shrinkToFit="1"/>
      <protection hidden="1"/>
    </xf>
    <xf numFmtId="177" fontId="33" fillId="0" borderId="49" xfId="0" applyNumberFormat="1" applyFont="1" applyBorder="1" applyAlignment="1" applyProtection="1">
      <alignment horizontal="center" vertical="center" shrinkToFit="1"/>
      <protection hidden="1"/>
    </xf>
    <xf numFmtId="177" fontId="33" fillId="0" borderId="17" xfId="0" applyNumberFormat="1" applyFont="1" applyBorder="1" applyAlignment="1" applyProtection="1">
      <alignment horizontal="center" vertical="center" shrinkToFit="1"/>
      <protection hidden="1"/>
    </xf>
    <xf numFmtId="9" fontId="33" fillId="0" borderId="59" xfId="0" applyNumberFormat="1" applyFont="1" applyBorder="1" applyAlignment="1" applyProtection="1">
      <alignment horizontal="center" vertical="center" shrinkToFit="1"/>
      <protection hidden="1"/>
    </xf>
    <xf numFmtId="9" fontId="37" fillId="0" borderId="62" xfId="1" applyNumberFormat="1" applyFont="1" applyFill="1" applyBorder="1" applyAlignment="1" applyProtection="1">
      <alignment horizontal="center" vertical="center" shrinkToFit="1"/>
      <protection hidden="1"/>
    </xf>
    <xf numFmtId="177" fontId="33" fillId="5" borderId="17" xfId="0" applyNumberFormat="1" applyFont="1" applyFill="1" applyBorder="1" applyAlignment="1" applyProtection="1">
      <alignment horizontal="center" vertical="center" shrinkToFit="1"/>
      <protection hidden="1"/>
    </xf>
    <xf numFmtId="0" fontId="36" fillId="0" borderId="0" xfId="0" applyFont="1" applyAlignment="1" applyProtection="1">
      <alignment horizontal="left" vertical="top" wrapText="1"/>
      <protection locked="0" hidden="1"/>
    </xf>
    <xf numFmtId="0" fontId="41" fillId="5" borderId="13" xfId="0" applyFont="1" applyFill="1" applyBorder="1" applyAlignment="1" applyProtection="1">
      <alignment horizontal="center" vertical="center" wrapText="1" shrinkToFit="1"/>
      <protection locked="0" hidden="1"/>
    </xf>
    <xf numFmtId="0" fontId="41" fillId="5" borderId="17" xfId="0" applyFont="1" applyFill="1" applyBorder="1" applyAlignment="1" applyProtection="1">
      <alignment horizontal="center" vertical="center" wrapText="1" shrinkToFit="1"/>
      <protection locked="0" hidden="1"/>
    </xf>
    <xf numFmtId="0" fontId="41" fillId="0" borderId="13" xfId="0" applyFont="1" applyBorder="1" applyAlignment="1" applyProtection="1">
      <alignment horizontal="center" vertical="center" wrapText="1" shrinkToFit="1"/>
      <protection locked="0" hidden="1"/>
    </xf>
    <xf numFmtId="0" fontId="41" fillId="0" borderId="17" xfId="0" applyFont="1" applyBorder="1" applyAlignment="1" applyProtection="1">
      <alignment horizontal="center" vertical="center" wrapText="1" shrinkToFit="1"/>
      <protection locked="0" hidden="1"/>
    </xf>
    <xf numFmtId="0" fontId="19" fillId="5" borderId="126" xfId="0" applyFont="1" applyFill="1" applyBorder="1" applyAlignment="1" applyProtection="1">
      <alignment horizontal="center" vertical="center" shrinkToFit="1"/>
      <protection locked="0" hidden="1"/>
    </xf>
    <xf numFmtId="0" fontId="19" fillId="5" borderId="127" xfId="0" applyFont="1" applyFill="1" applyBorder="1" applyAlignment="1" applyProtection="1">
      <alignment horizontal="center" vertical="center" wrapText="1"/>
      <protection locked="0" hidden="1"/>
    </xf>
    <xf numFmtId="0" fontId="19" fillId="0" borderId="124" xfId="0" applyFont="1" applyBorder="1" applyAlignment="1" applyProtection="1">
      <alignment horizontal="center" vertical="center" shrinkToFit="1"/>
      <protection locked="0" hidden="1"/>
    </xf>
    <xf numFmtId="0" fontId="19" fillId="0" borderId="125" xfId="0" applyFont="1" applyBorder="1" applyAlignment="1" applyProtection="1">
      <alignment horizontal="center" vertical="center" shrinkToFit="1"/>
      <protection locked="0" hidden="1"/>
    </xf>
    <xf numFmtId="0" fontId="19" fillId="0" borderId="128" xfId="0" applyFont="1" applyBorder="1" applyAlignment="1" applyProtection="1">
      <alignment horizontal="center" vertical="center" shrinkToFit="1"/>
      <protection locked="0" hidden="1"/>
    </xf>
    <xf numFmtId="0" fontId="19" fillId="0" borderId="127" xfId="0" applyFont="1" applyBorder="1" applyAlignment="1" applyProtection="1">
      <alignment horizontal="center" vertical="center" wrapText="1"/>
      <protection locked="0" hidden="1"/>
    </xf>
    <xf numFmtId="0" fontId="19" fillId="0" borderId="126" xfId="0" applyFont="1" applyBorder="1" applyAlignment="1" applyProtection="1">
      <alignment horizontal="center" vertical="center" shrinkToFit="1"/>
      <protection locked="0" hidden="1"/>
    </xf>
    <xf numFmtId="9" fontId="19" fillId="0" borderId="40" xfId="0" applyNumberFormat="1" applyFont="1" applyBorder="1" applyAlignment="1" applyProtection="1">
      <alignment horizontal="center" vertical="center" shrinkToFit="1"/>
      <protection hidden="1"/>
    </xf>
    <xf numFmtId="0" fontId="33" fillId="5" borderId="122" xfId="0" applyFont="1" applyFill="1" applyBorder="1" applyAlignment="1" applyProtection="1">
      <alignment horizontal="center" vertical="center" shrinkToFit="1"/>
      <protection locked="0" hidden="1"/>
    </xf>
    <xf numFmtId="0" fontId="33" fillId="5" borderId="123" xfId="0" applyFont="1" applyFill="1" applyBorder="1" applyAlignment="1" applyProtection="1">
      <alignment horizontal="center" vertical="center" shrinkToFit="1"/>
      <protection locked="0" hidden="1"/>
    </xf>
    <xf numFmtId="0" fontId="38" fillId="0" borderId="26" xfId="0" applyFont="1" applyBorder="1" applyAlignment="1" applyProtection="1">
      <alignment horizontal="center" vertical="center" shrinkToFit="1"/>
      <protection locked="0" hidden="1"/>
    </xf>
    <xf numFmtId="0" fontId="32" fillId="0" borderId="91" xfId="0" applyFont="1" applyBorder="1" applyAlignment="1" applyProtection="1">
      <alignment horizontal="center" vertical="center" wrapText="1" shrinkToFit="1"/>
      <protection locked="0" hidden="1"/>
    </xf>
    <xf numFmtId="177" fontId="33" fillId="0" borderId="39" xfId="0" applyNumberFormat="1" applyFont="1" applyBorder="1" applyAlignment="1" applyProtection="1">
      <alignment horizontal="center" vertical="center" shrinkToFit="1"/>
      <protection hidden="1"/>
    </xf>
    <xf numFmtId="177" fontId="33" fillId="0" borderId="96" xfId="0" applyNumberFormat="1" applyFont="1" applyBorder="1" applyAlignment="1" applyProtection="1">
      <alignment horizontal="center" vertical="center" shrinkToFit="1"/>
      <protection hidden="1"/>
    </xf>
    <xf numFmtId="0" fontId="38" fillId="0" borderId="35" xfId="0" applyFont="1" applyBorder="1" applyAlignment="1" applyProtection="1">
      <alignment horizontal="center" vertical="center" shrinkToFit="1"/>
      <protection locked="0" hidden="1"/>
    </xf>
    <xf numFmtId="0" fontId="31" fillId="0" borderId="24" xfId="0" quotePrefix="1" applyFont="1" applyBorder="1" applyAlignment="1" applyProtection="1">
      <alignment horizontal="center" vertical="center"/>
      <protection locked="0" hidden="1"/>
    </xf>
    <xf numFmtId="0" fontId="31" fillId="0" borderId="34" xfId="0" quotePrefix="1" applyFont="1" applyBorder="1" applyAlignment="1" applyProtection="1">
      <alignment horizontal="center" vertical="center"/>
      <protection locked="0" hidden="1"/>
    </xf>
    <xf numFmtId="0" fontId="31" fillId="7" borderId="24" xfId="0" quotePrefix="1" applyFont="1" applyFill="1" applyBorder="1" applyAlignment="1" applyProtection="1">
      <alignment horizontal="center" vertical="center"/>
      <protection locked="0" hidden="1"/>
    </xf>
    <xf numFmtId="0" fontId="31" fillId="7" borderId="34" xfId="0" quotePrefix="1" applyFont="1" applyFill="1" applyBorder="1" applyAlignment="1" applyProtection="1">
      <alignment horizontal="center" vertical="center"/>
      <protection locked="0" hidden="1"/>
    </xf>
    <xf numFmtId="0" fontId="32" fillId="0" borderId="77" xfId="0" applyFont="1" applyBorder="1" applyAlignment="1" applyProtection="1">
      <alignment horizontal="center" vertical="center" wrapText="1" shrinkToFit="1"/>
      <protection locked="0" hidden="1"/>
    </xf>
    <xf numFmtId="0" fontId="32" fillId="0" borderId="78" xfId="0" applyFont="1" applyBorder="1" applyAlignment="1" applyProtection="1">
      <alignment horizontal="center" vertical="center" wrapText="1" shrinkToFit="1"/>
      <protection locked="0" hidden="1"/>
    </xf>
    <xf numFmtId="0" fontId="38" fillId="0" borderId="15" xfId="0" applyFont="1" applyBorder="1" applyAlignment="1" applyProtection="1">
      <alignment horizontal="center" vertical="center" shrinkToFit="1"/>
      <protection locked="0" hidden="1"/>
    </xf>
    <xf numFmtId="0" fontId="41" fillId="5" borderId="117" xfId="0" applyFont="1" applyFill="1" applyBorder="1" applyAlignment="1" applyProtection="1">
      <alignment horizontal="center" vertical="center" wrapText="1" shrinkToFit="1"/>
      <protection locked="0" hidden="1"/>
    </xf>
    <xf numFmtId="0" fontId="41" fillId="5" borderId="119" xfId="0" applyFont="1" applyFill="1" applyBorder="1" applyAlignment="1" applyProtection="1">
      <alignment horizontal="center" vertical="center" wrapText="1" shrinkToFit="1"/>
      <protection locked="0" hidden="1"/>
    </xf>
    <xf numFmtId="0" fontId="19" fillId="0" borderId="13" xfId="0" applyFont="1" applyBorder="1" applyAlignment="1" applyProtection="1">
      <alignment horizontal="center" vertical="center" shrinkToFit="1"/>
      <protection locked="0" hidden="1"/>
    </xf>
    <xf numFmtId="0" fontId="19" fillId="0" borderId="17" xfId="0" applyFont="1" applyBorder="1" applyAlignment="1" applyProtection="1">
      <alignment horizontal="center" vertical="center" shrinkToFit="1"/>
      <protection locked="0" hidden="1"/>
    </xf>
    <xf numFmtId="0" fontId="33" fillId="0" borderId="122" xfId="0" applyFont="1" applyBorder="1" applyAlignment="1" applyProtection="1">
      <alignment horizontal="center" vertical="center" shrinkToFit="1"/>
      <protection locked="0" hidden="1"/>
    </xf>
    <xf numFmtId="0" fontId="33" fillId="0" borderId="123" xfId="0" applyFont="1" applyBorder="1" applyAlignment="1" applyProtection="1">
      <alignment horizontal="center" vertical="center" shrinkToFit="1"/>
      <protection locked="0" hidden="1"/>
    </xf>
    <xf numFmtId="0" fontId="30" fillId="0" borderId="131" xfId="0" quotePrefix="1" applyFont="1" applyBorder="1" applyAlignment="1" applyProtection="1">
      <alignment horizontal="center" vertical="center"/>
      <protection locked="0" hidden="1"/>
    </xf>
    <xf numFmtId="0" fontId="30" fillId="0" borderId="132" xfId="0" quotePrefix="1" applyFont="1" applyBorder="1" applyAlignment="1" applyProtection="1">
      <alignment horizontal="center" vertical="center"/>
      <protection locked="0" hidden="1"/>
    </xf>
    <xf numFmtId="0" fontId="19" fillId="0" borderId="131" xfId="0" quotePrefix="1" applyFont="1" applyBorder="1" applyAlignment="1" applyProtection="1">
      <alignment horizontal="center" vertical="center"/>
      <protection locked="0" hidden="1"/>
    </xf>
    <xf numFmtId="0" fontId="19" fillId="0" borderId="132" xfId="0" quotePrefix="1" applyFont="1" applyBorder="1" applyAlignment="1" applyProtection="1">
      <alignment horizontal="center" vertical="center"/>
      <protection locked="0" hidden="1"/>
    </xf>
  </cellXfs>
  <cellStyles count="5">
    <cellStyle name="桁区切り" xfId="1" builtinId="6"/>
    <cellStyle name="標準" xfId="0" builtinId="0"/>
    <cellStyle name="標準 2" xfId="2" xr:uid="{00000000-0005-0000-0000-000002000000}"/>
    <cellStyle name="標準_自己評価書住戸フォーマット改訂版(高齢者）070920" xfId="3" xr:uid="{00000000-0005-0000-0000-000003000000}"/>
    <cellStyle name="標準_設計内容説明書(H14325)" xfId="4" xr:uid="{00000000-0005-0000-0000-000004000000}"/>
  </cellStyles>
  <dxfs count="13"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442" name="図形 50">
          <a:extLst>
            <a:ext uri="{FF2B5EF4-FFF2-40B4-BE49-F238E27FC236}">
              <a16:creationId xmlns:a16="http://schemas.microsoft.com/office/drawing/2014/main" id="{282433E9-50BD-406E-BAF9-F2E6D09C9C72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443" name="図形 51">
          <a:extLst>
            <a:ext uri="{FF2B5EF4-FFF2-40B4-BE49-F238E27FC236}">
              <a16:creationId xmlns:a16="http://schemas.microsoft.com/office/drawing/2014/main" id="{7F95471D-4A46-4142-BAD5-7C965F23E987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444" name="図形 50">
          <a:extLst>
            <a:ext uri="{FF2B5EF4-FFF2-40B4-BE49-F238E27FC236}">
              <a16:creationId xmlns:a16="http://schemas.microsoft.com/office/drawing/2014/main" id="{8DE68F70-9AEA-4AE0-935A-DA7BE2BAECBC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445" name="図形 51">
          <a:extLst>
            <a:ext uri="{FF2B5EF4-FFF2-40B4-BE49-F238E27FC236}">
              <a16:creationId xmlns:a16="http://schemas.microsoft.com/office/drawing/2014/main" id="{375950E3-0837-467B-99FC-D0060D581AC7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446" name="図形 50">
          <a:extLst>
            <a:ext uri="{FF2B5EF4-FFF2-40B4-BE49-F238E27FC236}">
              <a16:creationId xmlns:a16="http://schemas.microsoft.com/office/drawing/2014/main" id="{D1F9CE09-011B-422F-84A9-BBC766369ED0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447" name="図形 51">
          <a:extLst>
            <a:ext uri="{FF2B5EF4-FFF2-40B4-BE49-F238E27FC236}">
              <a16:creationId xmlns:a16="http://schemas.microsoft.com/office/drawing/2014/main" id="{9004D809-A16F-4145-A70C-218C375D6F81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448" name="図形 50">
          <a:extLst>
            <a:ext uri="{FF2B5EF4-FFF2-40B4-BE49-F238E27FC236}">
              <a16:creationId xmlns:a16="http://schemas.microsoft.com/office/drawing/2014/main" id="{6D1910D5-A158-4AD1-B233-D5F938C94A83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449" name="図形 51">
          <a:extLst>
            <a:ext uri="{FF2B5EF4-FFF2-40B4-BE49-F238E27FC236}">
              <a16:creationId xmlns:a16="http://schemas.microsoft.com/office/drawing/2014/main" id="{3FD46F5C-8F4E-419D-B07C-B8350057B4DB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450" name="図形 50">
          <a:extLst>
            <a:ext uri="{FF2B5EF4-FFF2-40B4-BE49-F238E27FC236}">
              <a16:creationId xmlns:a16="http://schemas.microsoft.com/office/drawing/2014/main" id="{19CE6538-6E77-4050-B049-311396C8480C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451" name="図形 51">
          <a:extLst>
            <a:ext uri="{FF2B5EF4-FFF2-40B4-BE49-F238E27FC236}">
              <a16:creationId xmlns:a16="http://schemas.microsoft.com/office/drawing/2014/main" id="{04AFF56A-7BBF-4AD6-82A0-88BC165FE1EB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452" name="図形 50">
          <a:extLst>
            <a:ext uri="{FF2B5EF4-FFF2-40B4-BE49-F238E27FC236}">
              <a16:creationId xmlns:a16="http://schemas.microsoft.com/office/drawing/2014/main" id="{44973DE9-3EF8-4F05-A772-E972EC81CC6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453" name="図形 51">
          <a:extLst>
            <a:ext uri="{FF2B5EF4-FFF2-40B4-BE49-F238E27FC236}">
              <a16:creationId xmlns:a16="http://schemas.microsoft.com/office/drawing/2014/main" id="{61B0CB8C-FA9D-4306-82DF-49E4BB1F31CA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454" name="図形 50">
          <a:extLst>
            <a:ext uri="{FF2B5EF4-FFF2-40B4-BE49-F238E27FC236}">
              <a16:creationId xmlns:a16="http://schemas.microsoft.com/office/drawing/2014/main" id="{0EDF4EDC-D74E-43C9-BCD3-0A51241855C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455" name="図形 51">
          <a:extLst>
            <a:ext uri="{FF2B5EF4-FFF2-40B4-BE49-F238E27FC236}">
              <a16:creationId xmlns:a16="http://schemas.microsoft.com/office/drawing/2014/main" id="{5A2A679A-1D19-4F3F-B779-46428D80209E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456" name="図形 50">
          <a:extLst>
            <a:ext uri="{FF2B5EF4-FFF2-40B4-BE49-F238E27FC236}">
              <a16:creationId xmlns:a16="http://schemas.microsoft.com/office/drawing/2014/main" id="{9DD762E6-99B2-4365-AF01-69FC088A52B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457" name="図形 51">
          <a:extLst>
            <a:ext uri="{FF2B5EF4-FFF2-40B4-BE49-F238E27FC236}">
              <a16:creationId xmlns:a16="http://schemas.microsoft.com/office/drawing/2014/main" id="{AA1EEF5D-6AD0-4F35-96BB-8769AD42C490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458" name="図形 50">
          <a:extLst>
            <a:ext uri="{FF2B5EF4-FFF2-40B4-BE49-F238E27FC236}">
              <a16:creationId xmlns:a16="http://schemas.microsoft.com/office/drawing/2014/main" id="{CF41FC0A-7463-48E9-8786-6E1A6BCBA2D5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459" name="図形 51">
          <a:extLst>
            <a:ext uri="{FF2B5EF4-FFF2-40B4-BE49-F238E27FC236}">
              <a16:creationId xmlns:a16="http://schemas.microsoft.com/office/drawing/2014/main" id="{E8487415-E2BE-4260-A629-3B4ED86C2B0A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460" name="図形 50">
          <a:extLst>
            <a:ext uri="{FF2B5EF4-FFF2-40B4-BE49-F238E27FC236}">
              <a16:creationId xmlns:a16="http://schemas.microsoft.com/office/drawing/2014/main" id="{43B9D35F-B92A-4F56-9758-4DBA9006D3E7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461" name="図形 51">
          <a:extLst>
            <a:ext uri="{FF2B5EF4-FFF2-40B4-BE49-F238E27FC236}">
              <a16:creationId xmlns:a16="http://schemas.microsoft.com/office/drawing/2014/main" id="{3BF75506-9DFD-4650-871C-5F52E4FC6E35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462" name="図形 50">
          <a:extLst>
            <a:ext uri="{FF2B5EF4-FFF2-40B4-BE49-F238E27FC236}">
              <a16:creationId xmlns:a16="http://schemas.microsoft.com/office/drawing/2014/main" id="{E6F98FFE-F05C-4B86-82BB-993B56EA0ED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463" name="図形 51">
          <a:extLst>
            <a:ext uri="{FF2B5EF4-FFF2-40B4-BE49-F238E27FC236}">
              <a16:creationId xmlns:a16="http://schemas.microsoft.com/office/drawing/2014/main" id="{909DDB66-CD90-42B4-9080-22962A2B2C8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464" name="図形 50">
          <a:extLst>
            <a:ext uri="{FF2B5EF4-FFF2-40B4-BE49-F238E27FC236}">
              <a16:creationId xmlns:a16="http://schemas.microsoft.com/office/drawing/2014/main" id="{41B6AD6C-FEC9-4F99-9BDB-66C5B0E800C7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465" name="図形 51">
          <a:extLst>
            <a:ext uri="{FF2B5EF4-FFF2-40B4-BE49-F238E27FC236}">
              <a16:creationId xmlns:a16="http://schemas.microsoft.com/office/drawing/2014/main" id="{41B6DB81-8361-4DEA-AD49-9E8DB1242A9A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466" name="図形 50">
          <a:extLst>
            <a:ext uri="{FF2B5EF4-FFF2-40B4-BE49-F238E27FC236}">
              <a16:creationId xmlns:a16="http://schemas.microsoft.com/office/drawing/2014/main" id="{08AF663C-2799-4445-8CC3-DE5A7F572FE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467" name="図形 51">
          <a:extLst>
            <a:ext uri="{FF2B5EF4-FFF2-40B4-BE49-F238E27FC236}">
              <a16:creationId xmlns:a16="http://schemas.microsoft.com/office/drawing/2014/main" id="{0CC88A59-4F89-4DEE-AF61-C7E8BA291F40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468" name="図形 50">
          <a:extLst>
            <a:ext uri="{FF2B5EF4-FFF2-40B4-BE49-F238E27FC236}">
              <a16:creationId xmlns:a16="http://schemas.microsoft.com/office/drawing/2014/main" id="{9519E8A1-3E90-43FE-86D2-EB8137D653F9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469" name="図形 51">
          <a:extLst>
            <a:ext uri="{FF2B5EF4-FFF2-40B4-BE49-F238E27FC236}">
              <a16:creationId xmlns:a16="http://schemas.microsoft.com/office/drawing/2014/main" id="{0B18775E-3754-44B4-A081-CFD923E5C8B9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470" name="図形 50">
          <a:extLst>
            <a:ext uri="{FF2B5EF4-FFF2-40B4-BE49-F238E27FC236}">
              <a16:creationId xmlns:a16="http://schemas.microsoft.com/office/drawing/2014/main" id="{170111BE-1EA7-4BF0-B3AB-F20BD938F36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471" name="図形 51">
          <a:extLst>
            <a:ext uri="{FF2B5EF4-FFF2-40B4-BE49-F238E27FC236}">
              <a16:creationId xmlns:a16="http://schemas.microsoft.com/office/drawing/2014/main" id="{947CECC5-8ED9-4329-BFF8-759D255CE8DB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472" name="図形 50">
          <a:extLst>
            <a:ext uri="{FF2B5EF4-FFF2-40B4-BE49-F238E27FC236}">
              <a16:creationId xmlns:a16="http://schemas.microsoft.com/office/drawing/2014/main" id="{9755BC48-6138-41D8-9061-28DD2F6E176A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473" name="図形 51">
          <a:extLst>
            <a:ext uri="{FF2B5EF4-FFF2-40B4-BE49-F238E27FC236}">
              <a16:creationId xmlns:a16="http://schemas.microsoft.com/office/drawing/2014/main" id="{43B3CF36-5F0B-4D5B-BC0F-4EB35238234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474" name="図形 50">
          <a:extLst>
            <a:ext uri="{FF2B5EF4-FFF2-40B4-BE49-F238E27FC236}">
              <a16:creationId xmlns:a16="http://schemas.microsoft.com/office/drawing/2014/main" id="{2A41B2D1-DC74-4949-8199-01C66497B43D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475" name="図形 51">
          <a:extLst>
            <a:ext uri="{FF2B5EF4-FFF2-40B4-BE49-F238E27FC236}">
              <a16:creationId xmlns:a16="http://schemas.microsoft.com/office/drawing/2014/main" id="{66C9AFA2-E30C-457B-A09D-617156A7E820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476" name="図形 50">
          <a:extLst>
            <a:ext uri="{FF2B5EF4-FFF2-40B4-BE49-F238E27FC236}">
              <a16:creationId xmlns:a16="http://schemas.microsoft.com/office/drawing/2014/main" id="{7DA24B3C-48A1-44AE-97A1-645B53DCB631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477" name="図形 51">
          <a:extLst>
            <a:ext uri="{FF2B5EF4-FFF2-40B4-BE49-F238E27FC236}">
              <a16:creationId xmlns:a16="http://schemas.microsoft.com/office/drawing/2014/main" id="{8C1D11C5-FA4E-46DE-BB32-A4B21DED482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478" name="図形 50">
          <a:extLst>
            <a:ext uri="{FF2B5EF4-FFF2-40B4-BE49-F238E27FC236}">
              <a16:creationId xmlns:a16="http://schemas.microsoft.com/office/drawing/2014/main" id="{59BF46E3-9857-4628-9FB5-B31D1BE47AFE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479" name="図形 51">
          <a:extLst>
            <a:ext uri="{FF2B5EF4-FFF2-40B4-BE49-F238E27FC236}">
              <a16:creationId xmlns:a16="http://schemas.microsoft.com/office/drawing/2014/main" id="{CD7CDBB1-2C81-4BD2-9F95-9EA463A53583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480" name="図形 50">
          <a:extLst>
            <a:ext uri="{FF2B5EF4-FFF2-40B4-BE49-F238E27FC236}">
              <a16:creationId xmlns:a16="http://schemas.microsoft.com/office/drawing/2014/main" id="{ACEEFB01-6516-4AA1-BC2D-7EA73F88855C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481" name="図形 51">
          <a:extLst>
            <a:ext uri="{FF2B5EF4-FFF2-40B4-BE49-F238E27FC236}">
              <a16:creationId xmlns:a16="http://schemas.microsoft.com/office/drawing/2014/main" id="{B957B65C-7F5C-4B8C-A5C0-39C5FB7487DF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482" name="図形 50">
          <a:extLst>
            <a:ext uri="{FF2B5EF4-FFF2-40B4-BE49-F238E27FC236}">
              <a16:creationId xmlns:a16="http://schemas.microsoft.com/office/drawing/2014/main" id="{1329BCDF-25CE-43E8-BD32-EE058F309002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483" name="図形 51">
          <a:extLst>
            <a:ext uri="{FF2B5EF4-FFF2-40B4-BE49-F238E27FC236}">
              <a16:creationId xmlns:a16="http://schemas.microsoft.com/office/drawing/2014/main" id="{3F57779E-7440-41F8-A528-BDF7DD9F47F6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484" name="図形 50">
          <a:extLst>
            <a:ext uri="{FF2B5EF4-FFF2-40B4-BE49-F238E27FC236}">
              <a16:creationId xmlns:a16="http://schemas.microsoft.com/office/drawing/2014/main" id="{EEB52572-2F97-4636-9043-195AE40C15E9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485" name="図形 51">
          <a:extLst>
            <a:ext uri="{FF2B5EF4-FFF2-40B4-BE49-F238E27FC236}">
              <a16:creationId xmlns:a16="http://schemas.microsoft.com/office/drawing/2014/main" id="{CDCF81C7-259B-45BD-B87D-94D7F011C10B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486" name="図形 50">
          <a:extLst>
            <a:ext uri="{FF2B5EF4-FFF2-40B4-BE49-F238E27FC236}">
              <a16:creationId xmlns:a16="http://schemas.microsoft.com/office/drawing/2014/main" id="{CF8AE1AA-0504-4E07-A26E-68C3B4C7A306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487" name="図形 51">
          <a:extLst>
            <a:ext uri="{FF2B5EF4-FFF2-40B4-BE49-F238E27FC236}">
              <a16:creationId xmlns:a16="http://schemas.microsoft.com/office/drawing/2014/main" id="{FF370551-2A09-461B-A69E-00E525258A9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488" name="図形 50">
          <a:extLst>
            <a:ext uri="{FF2B5EF4-FFF2-40B4-BE49-F238E27FC236}">
              <a16:creationId xmlns:a16="http://schemas.microsoft.com/office/drawing/2014/main" id="{45ECA161-EF43-4211-9C54-680759DA2432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489" name="図形 51">
          <a:extLst>
            <a:ext uri="{FF2B5EF4-FFF2-40B4-BE49-F238E27FC236}">
              <a16:creationId xmlns:a16="http://schemas.microsoft.com/office/drawing/2014/main" id="{5DBE7D15-B688-49E5-9B04-681475E7F041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490" name="図形 50">
          <a:extLst>
            <a:ext uri="{FF2B5EF4-FFF2-40B4-BE49-F238E27FC236}">
              <a16:creationId xmlns:a16="http://schemas.microsoft.com/office/drawing/2014/main" id="{C6DDF7E7-F56C-44B0-A1E0-9CDCA139FE27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491" name="図形 51">
          <a:extLst>
            <a:ext uri="{FF2B5EF4-FFF2-40B4-BE49-F238E27FC236}">
              <a16:creationId xmlns:a16="http://schemas.microsoft.com/office/drawing/2014/main" id="{E8DA738D-F61B-4F1B-A879-ED821429B95B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492" name="図形 50">
          <a:extLst>
            <a:ext uri="{FF2B5EF4-FFF2-40B4-BE49-F238E27FC236}">
              <a16:creationId xmlns:a16="http://schemas.microsoft.com/office/drawing/2014/main" id="{9752FE5E-407A-45EA-8880-3F7253A1E2C1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493" name="図形 51">
          <a:extLst>
            <a:ext uri="{FF2B5EF4-FFF2-40B4-BE49-F238E27FC236}">
              <a16:creationId xmlns:a16="http://schemas.microsoft.com/office/drawing/2014/main" id="{DC231213-9FA8-4E70-A6C6-8035CB2875A7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494" name="図形 50">
          <a:extLst>
            <a:ext uri="{FF2B5EF4-FFF2-40B4-BE49-F238E27FC236}">
              <a16:creationId xmlns:a16="http://schemas.microsoft.com/office/drawing/2014/main" id="{DD601D60-6CE0-492C-8A00-9CD3E2CB33D8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495" name="図形 51">
          <a:extLst>
            <a:ext uri="{FF2B5EF4-FFF2-40B4-BE49-F238E27FC236}">
              <a16:creationId xmlns:a16="http://schemas.microsoft.com/office/drawing/2014/main" id="{18E38094-7AA8-4924-993F-9DE03432A5DC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496" name="図形 50">
          <a:extLst>
            <a:ext uri="{FF2B5EF4-FFF2-40B4-BE49-F238E27FC236}">
              <a16:creationId xmlns:a16="http://schemas.microsoft.com/office/drawing/2014/main" id="{19E196ED-6476-4125-94E1-EEADFFDD0188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497" name="図形 51">
          <a:extLst>
            <a:ext uri="{FF2B5EF4-FFF2-40B4-BE49-F238E27FC236}">
              <a16:creationId xmlns:a16="http://schemas.microsoft.com/office/drawing/2014/main" id="{46EA3B9D-49A1-4772-BDB2-E488A43B80F2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498" name="図形 50">
          <a:extLst>
            <a:ext uri="{FF2B5EF4-FFF2-40B4-BE49-F238E27FC236}">
              <a16:creationId xmlns:a16="http://schemas.microsoft.com/office/drawing/2014/main" id="{759288CA-38F6-44BF-9FB7-93666EB5D4D0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499" name="図形 51">
          <a:extLst>
            <a:ext uri="{FF2B5EF4-FFF2-40B4-BE49-F238E27FC236}">
              <a16:creationId xmlns:a16="http://schemas.microsoft.com/office/drawing/2014/main" id="{0F6DABB3-BCA2-44A1-B8BB-0CBEDD80E7D4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500" name="図形 50">
          <a:extLst>
            <a:ext uri="{FF2B5EF4-FFF2-40B4-BE49-F238E27FC236}">
              <a16:creationId xmlns:a16="http://schemas.microsoft.com/office/drawing/2014/main" id="{9E45144B-F936-4D9A-A3CA-7B9039D1602B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501" name="図形 51">
          <a:extLst>
            <a:ext uri="{FF2B5EF4-FFF2-40B4-BE49-F238E27FC236}">
              <a16:creationId xmlns:a16="http://schemas.microsoft.com/office/drawing/2014/main" id="{C497DC13-D88C-4B3A-B435-8E39A156B07F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502" name="図形 50">
          <a:extLst>
            <a:ext uri="{FF2B5EF4-FFF2-40B4-BE49-F238E27FC236}">
              <a16:creationId xmlns:a16="http://schemas.microsoft.com/office/drawing/2014/main" id="{077C12ED-BC78-4203-9585-1F7F223356DC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503" name="図形 51">
          <a:extLst>
            <a:ext uri="{FF2B5EF4-FFF2-40B4-BE49-F238E27FC236}">
              <a16:creationId xmlns:a16="http://schemas.microsoft.com/office/drawing/2014/main" id="{53758394-4B33-4AE2-8761-540C38F3BD72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504" name="図形 50">
          <a:extLst>
            <a:ext uri="{FF2B5EF4-FFF2-40B4-BE49-F238E27FC236}">
              <a16:creationId xmlns:a16="http://schemas.microsoft.com/office/drawing/2014/main" id="{A78C3228-7D2C-4B3B-8BF0-073393B1D60B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505" name="図形 51">
          <a:extLst>
            <a:ext uri="{FF2B5EF4-FFF2-40B4-BE49-F238E27FC236}">
              <a16:creationId xmlns:a16="http://schemas.microsoft.com/office/drawing/2014/main" id="{290AD37D-86AC-4111-AB4C-4F86D12D5496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506" name="図形 50">
          <a:extLst>
            <a:ext uri="{FF2B5EF4-FFF2-40B4-BE49-F238E27FC236}">
              <a16:creationId xmlns:a16="http://schemas.microsoft.com/office/drawing/2014/main" id="{914B3F40-FDB2-40EE-BBFE-9367CCCAA5A4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507" name="図形 51">
          <a:extLst>
            <a:ext uri="{FF2B5EF4-FFF2-40B4-BE49-F238E27FC236}">
              <a16:creationId xmlns:a16="http://schemas.microsoft.com/office/drawing/2014/main" id="{EC2D2DF1-96D7-464D-B548-960140A77102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508" name="図形 50">
          <a:extLst>
            <a:ext uri="{FF2B5EF4-FFF2-40B4-BE49-F238E27FC236}">
              <a16:creationId xmlns:a16="http://schemas.microsoft.com/office/drawing/2014/main" id="{6B35D3FE-8D74-4950-8383-5D2BFAE3A11E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509" name="図形 51">
          <a:extLst>
            <a:ext uri="{FF2B5EF4-FFF2-40B4-BE49-F238E27FC236}">
              <a16:creationId xmlns:a16="http://schemas.microsoft.com/office/drawing/2014/main" id="{DAF76DAC-8042-46A3-9E11-9CAE9771570B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510" name="図形 50">
          <a:extLst>
            <a:ext uri="{FF2B5EF4-FFF2-40B4-BE49-F238E27FC236}">
              <a16:creationId xmlns:a16="http://schemas.microsoft.com/office/drawing/2014/main" id="{9DA30100-1A72-442F-A130-A1A9A68A3E00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511" name="図形 51">
          <a:extLst>
            <a:ext uri="{FF2B5EF4-FFF2-40B4-BE49-F238E27FC236}">
              <a16:creationId xmlns:a16="http://schemas.microsoft.com/office/drawing/2014/main" id="{A70F1982-E27C-47A6-BBAD-79ADC15D5943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512" name="図形 50">
          <a:extLst>
            <a:ext uri="{FF2B5EF4-FFF2-40B4-BE49-F238E27FC236}">
              <a16:creationId xmlns:a16="http://schemas.microsoft.com/office/drawing/2014/main" id="{6B4F6F55-FF13-433D-B698-5FACAD1B3778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513" name="図形 51">
          <a:extLst>
            <a:ext uri="{FF2B5EF4-FFF2-40B4-BE49-F238E27FC236}">
              <a16:creationId xmlns:a16="http://schemas.microsoft.com/office/drawing/2014/main" id="{35CEE297-ECC4-4E03-B527-C088F3103FCC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514" name="図形 50">
          <a:extLst>
            <a:ext uri="{FF2B5EF4-FFF2-40B4-BE49-F238E27FC236}">
              <a16:creationId xmlns:a16="http://schemas.microsoft.com/office/drawing/2014/main" id="{3E79E55D-56D5-4C42-A970-3949EDC27D21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515" name="図形 51">
          <a:extLst>
            <a:ext uri="{FF2B5EF4-FFF2-40B4-BE49-F238E27FC236}">
              <a16:creationId xmlns:a16="http://schemas.microsoft.com/office/drawing/2014/main" id="{C13A03C9-DD15-483F-BC68-601F133B2379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516" name="図形 50">
          <a:extLst>
            <a:ext uri="{FF2B5EF4-FFF2-40B4-BE49-F238E27FC236}">
              <a16:creationId xmlns:a16="http://schemas.microsoft.com/office/drawing/2014/main" id="{B78E07C1-0A99-482D-8F83-5F391BEF91D6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517" name="図形 51">
          <a:extLst>
            <a:ext uri="{FF2B5EF4-FFF2-40B4-BE49-F238E27FC236}">
              <a16:creationId xmlns:a16="http://schemas.microsoft.com/office/drawing/2014/main" id="{A1022079-DF81-4118-B2EE-3386F677E335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518" name="図形 50">
          <a:extLst>
            <a:ext uri="{FF2B5EF4-FFF2-40B4-BE49-F238E27FC236}">
              <a16:creationId xmlns:a16="http://schemas.microsoft.com/office/drawing/2014/main" id="{0DA6EE8E-9BCA-4622-A1C0-BB4D28CE4B3A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519" name="図形 51">
          <a:extLst>
            <a:ext uri="{FF2B5EF4-FFF2-40B4-BE49-F238E27FC236}">
              <a16:creationId xmlns:a16="http://schemas.microsoft.com/office/drawing/2014/main" id="{6B0CA930-1184-406B-ABEE-3576942D2D87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520" name="図形 50">
          <a:extLst>
            <a:ext uri="{FF2B5EF4-FFF2-40B4-BE49-F238E27FC236}">
              <a16:creationId xmlns:a16="http://schemas.microsoft.com/office/drawing/2014/main" id="{BE77435D-6BA5-4FF6-AB08-6B40FEF9EED4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521" name="図形 51">
          <a:extLst>
            <a:ext uri="{FF2B5EF4-FFF2-40B4-BE49-F238E27FC236}">
              <a16:creationId xmlns:a16="http://schemas.microsoft.com/office/drawing/2014/main" id="{E8875F39-9653-4737-A7B9-0CC7FB41E71E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522" name="図形 50">
          <a:extLst>
            <a:ext uri="{FF2B5EF4-FFF2-40B4-BE49-F238E27FC236}">
              <a16:creationId xmlns:a16="http://schemas.microsoft.com/office/drawing/2014/main" id="{1EAF3B5F-3493-49D1-8261-ACD47B4F5A5D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523" name="図形 51">
          <a:extLst>
            <a:ext uri="{FF2B5EF4-FFF2-40B4-BE49-F238E27FC236}">
              <a16:creationId xmlns:a16="http://schemas.microsoft.com/office/drawing/2014/main" id="{74B0B965-A5B0-4036-99CC-3E768C86FA80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524" name="図形 50">
          <a:extLst>
            <a:ext uri="{FF2B5EF4-FFF2-40B4-BE49-F238E27FC236}">
              <a16:creationId xmlns:a16="http://schemas.microsoft.com/office/drawing/2014/main" id="{15DA71D6-C99F-4466-89B8-F5BFFBEED85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525" name="図形 51">
          <a:extLst>
            <a:ext uri="{FF2B5EF4-FFF2-40B4-BE49-F238E27FC236}">
              <a16:creationId xmlns:a16="http://schemas.microsoft.com/office/drawing/2014/main" id="{B7C77BAD-D79F-411E-A397-1D72513F971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526" name="図形 50">
          <a:extLst>
            <a:ext uri="{FF2B5EF4-FFF2-40B4-BE49-F238E27FC236}">
              <a16:creationId xmlns:a16="http://schemas.microsoft.com/office/drawing/2014/main" id="{5616BBD4-47DD-4C5D-B9F0-F87D782560AB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527" name="図形 51">
          <a:extLst>
            <a:ext uri="{FF2B5EF4-FFF2-40B4-BE49-F238E27FC236}">
              <a16:creationId xmlns:a16="http://schemas.microsoft.com/office/drawing/2014/main" id="{5F8B35C9-B00D-4BBC-87A4-2460060C0B9D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528" name="図形 50">
          <a:extLst>
            <a:ext uri="{FF2B5EF4-FFF2-40B4-BE49-F238E27FC236}">
              <a16:creationId xmlns:a16="http://schemas.microsoft.com/office/drawing/2014/main" id="{3F5DE19B-C1CA-4FF8-8E0E-85D70E8CD6DD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529" name="図形 51">
          <a:extLst>
            <a:ext uri="{FF2B5EF4-FFF2-40B4-BE49-F238E27FC236}">
              <a16:creationId xmlns:a16="http://schemas.microsoft.com/office/drawing/2014/main" id="{3264510C-195F-4865-B09F-63F89AA1138B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530" name="図形 50">
          <a:extLst>
            <a:ext uri="{FF2B5EF4-FFF2-40B4-BE49-F238E27FC236}">
              <a16:creationId xmlns:a16="http://schemas.microsoft.com/office/drawing/2014/main" id="{D17E3195-127B-4BB1-846C-51F7AE99026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531" name="図形 51">
          <a:extLst>
            <a:ext uri="{FF2B5EF4-FFF2-40B4-BE49-F238E27FC236}">
              <a16:creationId xmlns:a16="http://schemas.microsoft.com/office/drawing/2014/main" id="{128C33DA-D472-442E-B8A3-1A8B8821385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532" name="図形 50">
          <a:extLst>
            <a:ext uri="{FF2B5EF4-FFF2-40B4-BE49-F238E27FC236}">
              <a16:creationId xmlns:a16="http://schemas.microsoft.com/office/drawing/2014/main" id="{BF6CD8CB-AFB5-48ED-8A20-DD3A80C281CF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533" name="図形 51">
          <a:extLst>
            <a:ext uri="{FF2B5EF4-FFF2-40B4-BE49-F238E27FC236}">
              <a16:creationId xmlns:a16="http://schemas.microsoft.com/office/drawing/2014/main" id="{42C19DDB-9322-4B42-A540-0D68A1812B17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534" name="図形 50">
          <a:extLst>
            <a:ext uri="{FF2B5EF4-FFF2-40B4-BE49-F238E27FC236}">
              <a16:creationId xmlns:a16="http://schemas.microsoft.com/office/drawing/2014/main" id="{27A10775-E14E-40E7-AECE-9F11C4C313C0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535" name="図形 51">
          <a:extLst>
            <a:ext uri="{FF2B5EF4-FFF2-40B4-BE49-F238E27FC236}">
              <a16:creationId xmlns:a16="http://schemas.microsoft.com/office/drawing/2014/main" id="{3CF0E954-23EE-40F9-85F9-DC16677F8862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536" name="図形 50">
          <a:extLst>
            <a:ext uri="{FF2B5EF4-FFF2-40B4-BE49-F238E27FC236}">
              <a16:creationId xmlns:a16="http://schemas.microsoft.com/office/drawing/2014/main" id="{6C94623D-B535-4C13-AEEA-4D03CF285755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537" name="図形 51">
          <a:extLst>
            <a:ext uri="{FF2B5EF4-FFF2-40B4-BE49-F238E27FC236}">
              <a16:creationId xmlns:a16="http://schemas.microsoft.com/office/drawing/2014/main" id="{B6C4C19D-6B08-4B34-9B1D-8A864EC2B9DD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538" name="図形 50">
          <a:extLst>
            <a:ext uri="{FF2B5EF4-FFF2-40B4-BE49-F238E27FC236}">
              <a16:creationId xmlns:a16="http://schemas.microsoft.com/office/drawing/2014/main" id="{AE572903-3627-48E8-AB39-EAD960A70F3D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539" name="図形 51">
          <a:extLst>
            <a:ext uri="{FF2B5EF4-FFF2-40B4-BE49-F238E27FC236}">
              <a16:creationId xmlns:a16="http://schemas.microsoft.com/office/drawing/2014/main" id="{7DF54795-19E6-4219-8DA8-2D65D762F16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540" name="図形 50">
          <a:extLst>
            <a:ext uri="{FF2B5EF4-FFF2-40B4-BE49-F238E27FC236}">
              <a16:creationId xmlns:a16="http://schemas.microsoft.com/office/drawing/2014/main" id="{A7FF71C6-804D-4053-B11D-88548229FBAB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541" name="図形 51">
          <a:extLst>
            <a:ext uri="{FF2B5EF4-FFF2-40B4-BE49-F238E27FC236}">
              <a16:creationId xmlns:a16="http://schemas.microsoft.com/office/drawing/2014/main" id="{2FB203E4-877D-4AC0-9F6E-48F4AB10813B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542" name="図形 50">
          <a:extLst>
            <a:ext uri="{FF2B5EF4-FFF2-40B4-BE49-F238E27FC236}">
              <a16:creationId xmlns:a16="http://schemas.microsoft.com/office/drawing/2014/main" id="{E7D9014D-64EF-426F-8312-E856FAE4B06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543" name="図形 51">
          <a:extLst>
            <a:ext uri="{FF2B5EF4-FFF2-40B4-BE49-F238E27FC236}">
              <a16:creationId xmlns:a16="http://schemas.microsoft.com/office/drawing/2014/main" id="{50B31406-AA82-4613-A5E4-9CE343B46B25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544" name="図形 50">
          <a:extLst>
            <a:ext uri="{FF2B5EF4-FFF2-40B4-BE49-F238E27FC236}">
              <a16:creationId xmlns:a16="http://schemas.microsoft.com/office/drawing/2014/main" id="{7D94AD25-14D4-4297-8628-04232EC16BA5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545" name="図形 51">
          <a:extLst>
            <a:ext uri="{FF2B5EF4-FFF2-40B4-BE49-F238E27FC236}">
              <a16:creationId xmlns:a16="http://schemas.microsoft.com/office/drawing/2014/main" id="{E99312AB-52C9-4F9B-B571-9F1FF972B5B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546" name="図形 50">
          <a:extLst>
            <a:ext uri="{FF2B5EF4-FFF2-40B4-BE49-F238E27FC236}">
              <a16:creationId xmlns:a16="http://schemas.microsoft.com/office/drawing/2014/main" id="{94F54776-485E-43F8-A79D-3A7EB646FADC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547" name="図形 51">
          <a:extLst>
            <a:ext uri="{FF2B5EF4-FFF2-40B4-BE49-F238E27FC236}">
              <a16:creationId xmlns:a16="http://schemas.microsoft.com/office/drawing/2014/main" id="{E1679FB3-E2CF-47DA-B3E6-5CD9E6BAC09E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548" name="図形 50">
          <a:extLst>
            <a:ext uri="{FF2B5EF4-FFF2-40B4-BE49-F238E27FC236}">
              <a16:creationId xmlns:a16="http://schemas.microsoft.com/office/drawing/2014/main" id="{F1772DAD-1C6B-4D3D-9436-A1D9E3436519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549" name="図形 51">
          <a:extLst>
            <a:ext uri="{FF2B5EF4-FFF2-40B4-BE49-F238E27FC236}">
              <a16:creationId xmlns:a16="http://schemas.microsoft.com/office/drawing/2014/main" id="{A7C9D2B4-B6F9-420F-B465-A1F1E9B0103C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550" name="図形 50">
          <a:extLst>
            <a:ext uri="{FF2B5EF4-FFF2-40B4-BE49-F238E27FC236}">
              <a16:creationId xmlns:a16="http://schemas.microsoft.com/office/drawing/2014/main" id="{8D858AD7-CB46-4595-9FE1-CFB70319D398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551" name="図形 51">
          <a:extLst>
            <a:ext uri="{FF2B5EF4-FFF2-40B4-BE49-F238E27FC236}">
              <a16:creationId xmlns:a16="http://schemas.microsoft.com/office/drawing/2014/main" id="{A7EFF080-8CF3-4EEC-AA6E-050A568617D1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552" name="図形 50">
          <a:extLst>
            <a:ext uri="{FF2B5EF4-FFF2-40B4-BE49-F238E27FC236}">
              <a16:creationId xmlns:a16="http://schemas.microsoft.com/office/drawing/2014/main" id="{C2360020-1804-44BE-88A7-12EBA1229C8D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553" name="図形 51">
          <a:extLst>
            <a:ext uri="{FF2B5EF4-FFF2-40B4-BE49-F238E27FC236}">
              <a16:creationId xmlns:a16="http://schemas.microsoft.com/office/drawing/2014/main" id="{446F67FC-DAE5-4989-AEAD-20D3BB2E1582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554" name="図形 50">
          <a:extLst>
            <a:ext uri="{FF2B5EF4-FFF2-40B4-BE49-F238E27FC236}">
              <a16:creationId xmlns:a16="http://schemas.microsoft.com/office/drawing/2014/main" id="{66AEA205-C108-4709-B1C4-553A04923FBA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555" name="図形 51">
          <a:extLst>
            <a:ext uri="{FF2B5EF4-FFF2-40B4-BE49-F238E27FC236}">
              <a16:creationId xmlns:a16="http://schemas.microsoft.com/office/drawing/2014/main" id="{59973FFD-558C-477E-99D2-D6E7589CEE2D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556" name="図形 50">
          <a:extLst>
            <a:ext uri="{FF2B5EF4-FFF2-40B4-BE49-F238E27FC236}">
              <a16:creationId xmlns:a16="http://schemas.microsoft.com/office/drawing/2014/main" id="{B600858D-DA33-403D-B28E-A92CAB7EE169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557" name="図形 51">
          <a:extLst>
            <a:ext uri="{FF2B5EF4-FFF2-40B4-BE49-F238E27FC236}">
              <a16:creationId xmlns:a16="http://schemas.microsoft.com/office/drawing/2014/main" id="{9F83E015-D0B9-4B56-95C7-1399879202E7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558" name="図形 50">
          <a:extLst>
            <a:ext uri="{FF2B5EF4-FFF2-40B4-BE49-F238E27FC236}">
              <a16:creationId xmlns:a16="http://schemas.microsoft.com/office/drawing/2014/main" id="{E645E806-A2B2-4037-AD13-3700C2D8BFBC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559" name="図形 51">
          <a:extLst>
            <a:ext uri="{FF2B5EF4-FFF2-40B4-BE49-F238E27FC236}">
              <a16:creationId xmlns:a16="http://schemas.microsoft.com/office/drawing/2014/main" id="{761E0B94-7686-4A82-83D7-2165470F3337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560" name="図形 50">
          <a:extLst>
            <a:ext uri="{FF2B5EF4-FFF2-40B4-BE49-F238E27FC236}">
              <a16:creationId xmlns:a16="http://schemas.microsoft.com/office/drawing/2014/main" id="{F590C8CD-D4AE-439F-98F9-F19A00E06F47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561" name="図形 51">
          <a:extLst>
            <a:ext uri="{FF2B5EF4-FFF2-40B4-BE49-F238E27FC236}">
              <a16:creationId xmlns:a16="http://schemas.microsoft.com/office/drawing/2014/main" id="{176CDA11-1C16-4E67-97F8-109EA563F041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562" name="図形 50">
          <a:extLst>
            <a:ext uri="{FF2B5EF4-FFF2-40B4-BE49-F238E27FC236}">
              <a16:creationId xmlns:a16="http://schemas.microsoft.com/office/drawing/2014/main" id="{26E96478-5B62-4355-8F37-5BB757B2F571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563" name="図形 51">
          <a:extLst>
            <a:ext uri="{FF2B5EF4-FFF2-40B4-BE49-F238E27FC236}">
              <a16:creationId xmlns:a16="http://schemas.microsoft.com/office/drawing/2014/main" id="{64FEAFDA-0551-4AB8-A2EA-790FE3A6DACC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564" name="図形 50">
          <a:extLst>
            <a:ext uri="{FF2B5EF4-FFF2-40B4-BE49-F238E27FC236}">
              <a16:creationId xmlns:a16="http://schemas.microsoft.com/office/drawing/2014/main" id="{ED4F3BDF-E160-44E3-8D32-CDEA23F1EB20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565" name="図形 51">
          <a:extLst>
            <a:ext uri="{FF2B5EF4-FFF2-40B4-BE49-F238E27FC236}">
              <a16:creationId xmlns:a16="http://schemas.microsoft.com/office/drawing/2014/main" id="{C492EC5A-C9B7-4502-9975-F8F34F080046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566" name="図形 50">
          <a:extLst>
            <a:ext uri="{FF2B5EF4-FFF2-40B4-BE49-F238E27FC236}">
              <a16:creationId xmlns:a16="http://schemas.microsoft.com/office/drawing/2014/main" id="{EFE5F952-9012-4F96-ADC6-6A44A2E305EE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567" name="図形 51">
          <a:extLst>
            <a:ext uri="{FF2B5EF4-FFF2-40B4-BE49-F238E27FC236}">
              <a16:creationId xmlns:a16="http://schemas.microsoft.com/office/drawing/2014/main" id="{0257B5C0-72BB-4573-8A91-EFEEF8D72508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568" name="図形 50">
          <a:extLst>
            <a:ext uri="{FF2B5EF4-FFF2-40B4-BE49-F238E27FC236}">
              <a16:creationId xmlns:a16="http://schemas.microsoft.com/office/drawing/2014/main" id="{0DD0EB82-5414-4357-8174-5DE012E66CD6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569" name="図形 51">
          <a:extLst>
            <a:ext uri="{FF2B5EF4-FFF2-40B4-BE49-F238E27FC236}">
              <a16:creationId xmlns:a16="http://schemas.microsoft.com/office/drawing/2014/main" id="{24E4DAB3-C8DB-46BD-AA82-41CCB8534B63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570" name="図形 50">
          <a:extLst>
            <a:ext uri="{FF2B5EF4-FFF2-40B4-BE49-F238E27FC236}">
              <a16:creationId xmlns:a16="http://schemas.microsoft.com/office/drawing/2014/main" id="{037C9476-FE7E-4300-9177-518124B8D0BF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571" name="図形 51">
          <a:extLst>
            <a:ext uri="{FF2B5EF4-FFF2-40B4-BE49-F238E27FC236}">
              <a16:creationId xmlns:a16="http://schemas.microsoft.com/office/drawing/2014/main" id="{C3225A61-CA15-430C-BD86-F54A59B7C98C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572" name="図形 50">
          <a:extLst>
            <a:ext uri="{FF2B5EF4-FFF2-40B4-BE49-F238E27FC236}">
              <a16:creationId xmlns:a16="http://schemas.microsoft.com/office/drawing/2014/main" id="{1D4932B2-7571-40FC-B74F-3646AFF3830A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573" name="図形 51">
          <a:extLst>
            <a:ext uri="{FF2B5EF4-FFF2-40B4-BE49-F238E27FC236}">
              <a16:creationId xmlns:a16="http://schemas.microsoft.com/office/drawing/2014/main" id="{E16CE99F-68D7-4E8A-81CF-F23DFB21F70E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574" name="図形 50">
          <a:extLst>
            <a:ext uri="{FF2B5EF4-FFF2-40B4-BE49-F238E27FC236}">
              <a16:creationId xmlns:a16="http://schemas.microsoft.com/office/drawing/2014/main" id="{6BDF2B6D-CE1C-407A-A647-E3BB8F9162CB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575" name="図形 51">
          <a:extLst>
            <a:ext uri="{FF2B5EF4-FFF2-40B4-BE49-F238E27FC236}">
              <a16:creationId xmlns:a16="http://schemas.microsoft.com/office/drawing/2014/main" id="{41FEA6A0-73E0-4C30-B277-4699BCF283F6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576" name="図形 50">
          <a:extLst>
            <a:ext uri="{FF2B5EF4-FFF2-40B4-BE49-F238E27FC236}">
              <a16:creationId xmlns:a16="http://schemas.microsoft.com/office/drawing/2014/main" id="{51E4AF57-EF5A-43EC-ABB3-E47EC2B2754D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577" name="図形 51">
          <a:extLst>
            <a:ext uri="{FF2B5EF4-FFF2-40B4-BE49-F238E27FC236}">
              <a16:creationId xmlns:a16="http://schemas.microsoft.com/office/drawing/2014/main" id="{C8A13CF0-3015-4ADF-8E99-3562703D2C71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578" name="図形 50">
          <a:extLst>
            <a:ext uri="{FF2B5EF4-FFF2-40B4-BE49-F238E27FC236}">
              <a16:creationId xmlns:a16="http://schemas.microsoft.com/office/drawing/2014/main" id="{881CF1F7-D5C7-49BD-8D1E-1978E99A293A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579" name="図形 51">
          <a:extLst>
            <a:ext uri="{FF2B5EF4-FFF2-40B4-BE49-F238E27FC236}">
              <a16:creationId xmlns:a16="http://schemas.microsoft.com/office/drawing/2014/main" id="{6E3C7A2A-C16A-46B3-A8F1-C15A984FCCE0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580" name="図形 50">
          <a:extLst>
            <a:ext uri="{FF2B5EF4-FFF2-40B4-BE49-F238E27FC236}">
              <a16:creationId xmlns:a16="http://schemas.microsoft.com/office/drawing/2014/main" id="{F98EAA40-F16A-4F86-A0BA-81144826C5F7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581" name="図形 51">
          <a:extLst>
            <a:ext uri="{FF2B5EF4-FFF2-40B4-BE49-F238E27FC236}">
              <a16:creationId xmlns:a16="http://schemas.microsoft.com/office/drawing/2014/main" id="{A35424F3-7C1C-42F6-B281-E99ECF0D65E1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582" name="図形 50">
          <a:extLst>
            <a:ext uri="{FF2B5EF4-FFF2-40B4-BE49-F238E27FC236}">
              <a16:creationId xmlns:a16="http://schemas.microsoft.com/office/drawing/2014/main" id="{138D9272-0C92-462F-B106-E5BEABD94E71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583" name="図形 51">
          <a:extLst>
            <a:ext uri="{FF2B5EF4-FFF2-40B4-BE49-F238E27FC236}">
              <a16:creationId xmlns:a16="http://schemas.microsoft.com/office/drawing/2014/main" id="{40723628-F281-4ED6-8C4A-3178E7387389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584" name="図形 50">
          <a:extLst>
            <a:ext uri="{FF2B5EF4-FFF2-40B4-BE49-F238E27FC236}">
              <a16:creationId xmlns:a16="http://schemas.microsoft.com/office/drawing/2014/main" id="{EC3254ED-8D60-4725-8098-0A6401DED860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585" name="図形 51">
          <a:extLst>
            <a:ext uri="{FF2B5EF4-FFF2-40B4-BE49-F238E27FC236}">
              <a16:creationId xmlns:a16="http://schemas.microsoft.com/office/drawing/2014/main" id="{A251DE5C-DC00-4742-9018-8DE841F286F2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586" name="図形 50">
          <a:extLst>
            <a:ext uri="{FF2B5EF4-FFF2-40B4-BE49-F238E27FC236}">
              <a16:creationId xmlns:a16="http://schemas.microsoft.com/office/drawing/2014/main" id="{168C5D62-F6EC-40DE-B903-B53ED8FFEF51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587" name="図形 51">
          <a:extLst>
            <a:ext uri="{FF2B5EF4-FFF2-40B4-BE49-F238E27FC236}">
              <a16:creationId xmlns:a16="http://schemas.microsoft.com/office/drawing/2014/main" id="{28855D97-E73F-4C55-ADBC-ACB7254AF714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588" name="図形 50">
          <a:extLst>
            <a:ext uri="{FF2B5EF4-FFF2-40B4-BE49-F238E27FC236}">
              <a16:creationId xmlns:a16="http://schemas.microsoft.com/office/drawing/2014/main" id="{D86F4345-0CEB-4EA3-B25D-8B59B44B93CE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589" name="図形 51">
          <a:extLst>
            <a:ext uri="{FF2B5EF4-FFF2-40B4-BE49-F238E27FC236}">
              <a16:creationId xmlns:a16="http://schemas.microsoft.com/office/drawing/2014/main" id="{3DE79A1A-4DF0-48B2-B03E-7A753D9FFB96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590" name="図形 50">
          <a:extLst>
            <a:ext uri="{FF2B5EF4-FFF2-40B4-BE49-F238E27FC236}">
              <a16:creationId xmlns:a16="http://schemas.microsoft.com/office/drawing/2014/main" id="{B28D3BFA-3D64-4F03-B58D-C1467D85DA1E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591" name="図形 51">
          <a:extLst>
            <a:ext uri="{FF2B5EF4-FFF2-40B4-BE49-F238E27FC236}">
              <a16:creationId xmlns:a16="http://schemas.microsoft.com/office/drawing/2014/main" id="{0F8DAEED-2658-4CBA-B34E-7A49E8F4B253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592" name="図形 50">
          <a:extLst>
            <a:ext uri="{FF2B5EF4-FFF2-40B4-BE49-F238E27FC236}">
              <a16:creationId xmlns:a16="http://schemas.microsoft.com/office/drawing/2014/main" id="{FEB74F41-DE68-4D16-9FF2-75051546D315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593" name="図形 51">
          <a:extLst>
            <a:ext uri="{FF2B5EF4-FFF2-40B4-BE49-F238E27FC236}">
              <a16:creationId xmlns:a16="http://schemas.microsoft.com/office/drawing/2014/main" id="{6067BAC3-27AD-4CA7-B654-5C2F1F0A4252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594" name="図形 50">
          <a:extLst>
            <a:ext uri="{FF2B5EF4-FFF2-40B4-BE49-F238E27FC236}">
              <a16:creationId xmlns:a16="http://schemas.microsoft.com/office/drawing/2014/main" id="{0E663610-10B8-431A-9317-9EDEB82BF20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595" name="図形 51">
          <a:extLst>
            <a:ext uri="{FF2B5EF4-FFF2-40B4-BE49-F238E27FC236}">
              <a16:creationId xmlns:a16="http://schemas.microsoft.com/office/drawing/2014/main" id="{F1DB3AE2-4F27-4625-B9F6-BFCE8B38FCF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596" name="図形 50">
          <a:extLst>
            <a:ext uri="{FF2B5EF4-FFF2-40B4-BE49-F238E27FC236}">
              <a16:creationId xmlns:a16="http://schemas.microsoft.com/office/drawing/2014/main" id="{645B0BEC-4099-41C3-AAD2-77ECFC97536E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597" name="図形 51">
          <a:extLst>
            <a:ext uri="{FF2B5EF4-FFF2-40B4-BE49-F238E27FC236}">
              <a16:creationId xmlns:a16="http://schemas.microsoft.com/office/drawing/2014/main" id="{202FA7BE-B362-4926-8D9E-E0CD9FCCB688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598" name="図形 50">
          <a:extLst>
            <a:ext uri="{FF2B5EF4-FFF2-40B4-BE49-F238E27FC236}">
              <a16:creationId xmlns:a16="http://schemas.microsoft.com/office/drawing/2014/main" id="{DC7D2DC5-1AE6-4327-AE17-52AD8D8C29D6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599" name="図形 51">
          <a:extLst>
            <a:ext uri="{FF2B5EF4-FFF2-40B4-BE49-F238E27FC236}">
              <a16:creationId xmlns:a16="http://schemas.microsoft.com/office/drawing/2014/main" id="{EBF196E9-826A-4846-9B6B-5E105918B1FD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00" name="図形 50">
          <a:extLst>
            <a:ext uri="{FF2B5EF4-FFF2-40B4-BE49-F238E27FC236}">
              <a16:creationId xmlns:a16="http://schemas.microsoft.com/office/drawing/2014/main" id="{025748EB-3746-49F3-92F8-10F31D186709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01" name="図形 51">
          <a:extLst>
            <a:ext uri="{FF2B5EF4-FFF2-40B4-BE49-F238E27FC236}">
              <a16:creationId xmlns:a16="http://schemas.microsoft.com/office/drawing/2014/main" id="{048F258F-BA1D-4CD4-9FDA-F0FBC44CAB4D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02" name="図形 50">
          <a:extLst>
            <a:ext uri="{FF2B5EF4-FFF2-40B4-BE49-F238E27FC236}">
              <a16:creationId xmlns:a16="http://schemas.microsoft.com/office/drawing/2014/main" id="{01C95B2B-34D7-41E2-9DF5-90AF661D9F39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03" name="図形 51">
          <a:extLst>
            <a:ext uri="{FF2B5EF4-FFF2-40B4-BE49-F238E27FC236}">
              <a16:creationId xmlns:a16="http://schemas.microsoft.com/office/drawing/2014/main" id="{4AE7353E-8A69-4735-990C-064F7203FD0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04" name="図形 50">
          <a:extLst>
            <a:ext uri="{FF2B5EF4-FFF2-40B4-BE49-F238E27FC236}">
              <a16:creationId xmlns:a16="http://schemas.microsoft.com/office/drawing/2014/main" id="{EF938063-4759-4A5C-967A-EA4792C52B0B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05" name="図形 51">
          <a:extLst>
            <a:ext uri="{FF2B5EF4-FFF2-40B4-BE49-F238E27FC236}">
              <a16:creationId xmlns:a16="http://schemas.microsoft.com/office/drawing/2014/main" id="{D6D91655-D3FD-41B3-A4A8-C28326863C6F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06" name="図形 50">
          <a:extLst>
            <a:ext uri="{FF2B5EF4-FFF2-40B4-BE49-F238E27FC236}">
              <a16:creationId xmlns:a16="http://schemas.microsoft.com/office/drawing/2014/main" id="{DF13BCF0-7535-46A5-9250-7DE66C4AC72B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07" name="図形 51">
          <a:extLst>
            <a:ext uri="{FF2B5EF4-FFF2-40B4-BE49-F238E27FC236}">
              <a16:creationId xmlns:a16="http://schemas.microsoft.com/office/drawing/2014/main" id="{E4FB46CA-24FA-4725-B704-20915F378E76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08" name="図形 50">
          <a:extLst>
            <a:ext uri="{FF2B5EF4-FFF2-40B4-BE49-F238E27FC236}">
              <a16:creationId xmlns:a16="http://schemas.microsoft.com/office/drawing/2014/main" id="{FB2DFC4A-EDBE-458E-83E8-06E539990DE9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09" name="図形 51">
          <a:extLst>
            <a:ext uri="{FF2B5EF4-FFF2-40B4-BE49-F238E27FC236}">
              <a16:creationId xmlns:a16="http://schemas.microsoft.com/office/drawing/2014/main" id="{61C0401A-F93E-4281-9B24-C659FEABAFC5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10" name="図形 50">
          <a:extLst>
            <a:ext uri="{FF2B5EF4-FFF2-40B4-BE49-F238E27FC236}">
              <a16:creationId xmlns:a16="http://schemas.microsoft.com/office/drawing/2014/main" id="{46246D99-B479-4844-8AF1-6D13004EE140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11" name="図形 51">
          <a:extLst>
            <a:ext uri="{FF2B5EF4-FFF2-40B4-BE49-F238E27FC236}">
              <a16:creationId xmlns:a16="http://schemas.microsoft.com/office/drawing/2014/main" id="{C50879EB-D5FA-45E8-BE5E-D3643DEC209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12" name="図形 50">
          <a:extLst>
            <a:ext uri="{FF2B5EF4-FFF2-40B4-BE49-F238E27FC236}">
              <a16:creationId xmlns:a16="http://schemas.microsoft.com/office/drawing/2014/main" id="{E4828614-D9B7-426A-B9A6-FBB46B54BE1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13" name="図形 51">
          <a:extLst>
            <a:ext uri="{FF2B5EF4-FFF2-40B4-BE49-F238E27FC236}">
              <a16:creationId xmlns:a16="http://schemas.microsoft.com/office/drawing/2014/main" id="{3EB2DBA9-9970-4B21-BE4F-FE0EC42E6AC2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14" name="図形 50">
          <a:extLst>
            <a:ext uri="{FF2B5EF4-FFF2-40B4-BE49-F238E27FC236}">
              <a16:creationId xmlns:a16="http://schemas.microsoft.com/office/drawing/2014/main" id="{0936428A-356D-4C3C-AED1-9CBB0488CC2D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15" name="図形 51">
          <a:extLst>
            <a:ext uri="{FF2B5EF4-FFF2-40B4-BE49-F238E27FC236}">
              <a16:creationId xmlns:a16="http://schemas.microsoft.com/office/drawing/2014/main" id="{1B589764-2CAF-4D2E-973E-EB675360FA27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16" name="図形 50">
          <a:extLst>
            <a:ext uri="{FF2B5EF4-FFF2-40B4-BE49-F238E27FC236}">
              <a16:creationId xmlns:a16="http://schemas.microsoft.com/office/drawing/2014/main" id="{D7DE86D6-2C86-4F0B-A37C-D4F9A30ABC72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17" name="図形 51">
          <a:extLst>
            <a:ext uri="{FF2B5EF4-FFF2-40B4-BE49-F238E27FC236}">
              <a16:creationId xmlns:a16="http://schemas.microsoft.com/office/drawing/2014/main" id="{4435E429-B902-4003-8B2C-AF6CB6B1EB4D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18" name="図形 50">
          <a:extLst>
            <a:ext uri="{FF2B5EF4-FFF2-40B4-BE49-F238E27FC236}">
              <a16:creationId xmlns:a16="http://schemas.microsoft.com/office/drawing/2014/main" id="{CCFD24BC-ABF0-4359-B44C-58DFF49B8C0D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19" name="図形 51">
          <a:extLst>
            <a:ext uri="{FF2B5EF4-FFF2-40B4-BE49-F238E27FC236}">
              <a16:creationId xmlns:a16="http://schemas.microsoft.com/office/drawing/2014/main" id="{C1BA9009-A9F0-4E0C-BE90-CB8971302B3F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20" name="図形 50">
          <a:extLst>
            <a:ext uri="{FF2B5EF4-FFF2-40B4-BE49-F238E27FC236}">
              <a16:creationId xmlns:a16="http://schemas.microsoft.com/office/drawing/2014/main" id="{77C2823E-5216-426E-A130-444F9D84FE5E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21" name="図形 51">
          <a:extLst>
            <a:ext uri="{FF2B5EF4-FFF2-40B4-BE49-F238E27FC236}">
              <a16:creationId xmlns:a16="http://schemas.microsoft.com/office/drawing/2014/main" id="{CBD4FF19-B869-42EB-B5C5-E0E38ED0DEE7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22" name="図形 50">
          <a:extLst>
            <a:ext uri="{FF2B5EF4-FFF2-40B4-BE49-F238E27FC236}">
              <a16:creationId xmlns:a16="http://schemas.microsoft.com/office/drawing/2014/main" id="{3315DAC7-CFBC-4DCC-972D-AFA4A1CAF7EA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23" name="図形 51">
          <a:extLst>
            <a:ext uri="{FF2B5EF4-FFF2-40B4-BE49-F238E27FC236}">
              <a16:creationId xmlns:a16="http://schemas.microsoft.com/office/drawing/2014/main" id="{B0BDEABD-3971-45B9-BE20-41BE13A3B25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24" name="図形 50">
          <a:extLst>
            <a:ext uri="{FF2B5EF4-FFF2-40B4-BE49-F238E27FC236}">
              <a16:creationId xmlns:a16="http://schemas.microsoft.com/office/drawing/2014/main" id="{E788F859-5F30-4AF6-9D87-7D48B265235B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25" name="図形 51">
          <a:extLst>
            <a:ext uri="{FF2B5EF4-FFF2-40B4-BE49-F238E27FC236}">
              <a16:creationId xmlns:a16="http://schemas.microsoft.com/office/drawing/2014/main" id="{DBB67304-2EE6-4574-B282-FBB905A74B1C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26" name="図形 50">
          <a:extLst>
            <a:ext uri="{FF2B5EF4-FFF2-40B4-BE49-F238E27FC236}">
              <a16:creationId xmlns:a16="http://schemas.microsoft.com/office/drawing/2014/main" id="{14BF9776-986A-4318-B9F8-8D3EED0C5887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27" name="図形 51">
          <a:extLst>
            <a:ext uri="{FF2B5EF4-FFF2-40B4-BE49-F238E27FC236}">
              <a16:creationId xmlns:a16="http://schemas.microsoft.com/office/drawing/2014/main" id="{75D2F809-658B-4FD4-ABAB-57E0523BF5F0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28" name="図形 50">
          <a:extLst>
            <a:ext uri="{FF2B5EF4-FFF2-40B4-BE49-F238E27FC236}">
              <a16:creationId xmlns:a16="http://schemas.microsoft.com/office/drawing/2014/main" id="{97DC073B-2CB5-48C1-94EA-CE9D85F64A8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29" name="図形 51">
          <a:extLst>
            <a:ext uri="{FF2B5EF4-FFF2-40B4-BE49-F238E27FC236}">
              <a16:creationId xmlns:a16="http://schemas.microsoft.com/office/drawing/2014/main" id="{FDD2C6D5-01B2-48E4-B97E-F6EC185F6038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30" name="図形 50">
          <a:extLst>
            <a:ext uri="{FF2B5EF4-FFF2-40B4-BE49-F238E27FC236}">
              <a16:creationId xmlns:a16="http://schemas.microsoft.com/office/drawing/2014/main" id="{C60B9ADF-3062-4CAC-A421-8F5A65FCE98F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31" name="図形 51">
          <a:extLst>
            <a:ext uri="{FF2B5EF4-FFF2-40B4-BE49-F238E27FC236}">
              <a16:creationId xmlns:a16="http://schemas.microsoft.com/office/drawing/2014/main" id="{ED5B4F7F-6E38-41CC-8AB2-AEADBA2881F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32" name="図形 50">
          <a:extLst>
            <a:ext uri="{FF2B5EF4-FFF2-40B4-BE49-F238E27FC236}">
              <a16:creationId xmlns:a16="http://schemas.microsoft.com/office/drawing/2014/main" id="{785EA985-73FB-4D8E-91D8-264777C36D15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33" name="図形 51">
          <a:extLst>
            <a:ext uri="{FF2B5EF4-FFF2-40B4-BE49-F238E27FC236}">
              <a16:creationId xmlns:a16="http://schemas.microsoft.com/office/drawing/2014/main" id="{F817AFE7-7B0B-4C66-BE8C-7828FF9DC9E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34" name="図形 50">
          <a:extLst>
            <a:ext uri="{FF2B5EF4-FFF2-40B4-BE49-F238E27FC236}">
              <a16:creationId xmlns:a16="http://schemas.microsoft.com/office/drawing/2014/main" id="{3B6F3861-5EBC-4DC9-BAF5-8CE5C224E250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35" name="図形 51">
          <a:extLst>
            <a:ext uri="{FF2B5EF4-FFF2-40B4-BE49-F238E27FC236}">
              <a16:creationId xmlns:a16="http://schemas.microsoft.com/office/drawing/2014/main" id="{79E32D37-E727-4B21-AA85-66BC18FB4F23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36" name="図形 50">
          <a:extLst>
            <a:ext uri="{FF2B5EF4-FFF2-40B4-BE49-F238E27FC236}">
              <a16:creationId xmlns:a16="http://schemas.microsoft.com/office/drawing/2014/main" id="{F14FF2F2-DF91-45CA-84B2-35A6EBA35680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37" name="図形 51">
          <a:extLst>
            <a:ext uri="{FF2B5EF4-FFF2-40B4-BE49-F238E27FC236}">
              <a16:creationId xmlns:a16="http://schemas.microsoft.com/office/drawing/2014/main" id="{DF1832D1-FD50-4D6C-B828-4CB1A42D52CB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638" name="図形 50">
          <a:extLst>
            <a:ext uri="{FF2B5EF4-FFF2-40B4-BE49-F238E27FC236}">
              <a16:creationId xmlns:a16="http://schemas.microsoft.com/office/drawing/2014/main" id="{B0A30D4D-B899-4728-A1ED-60C0CADAB0F6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639" name="図形 51">
          <a:extLst>
            <a:ext uri="{FF2B5EF4-FFF2-40B4-BE49-F238E27FC236}">
              <a16:creationId xmlns:a16="http://schemas.microsoft.com/office/drawing/2014/main" id="{5370CAB0-BF5A-4E45-A6BD-205DF4031328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640" name="図形 50">
          <a:extLst>
            <a:ext uri="{FF2B5EF4-FFF2-40B4-BE49-F238E27FC236}">
              <a16:creationId xmlns:a16="http://schemas.microsoft.com/office/drawing/2014/main" id="{27BC1388-7503-4CD5-B113-1C545C795AAC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641" name="図形 51">
          <a:extLst>
            <a:ext uri="{FF2B5EF4-FFF2-40B4-BE49-F238E27FC236}">
              <a16:creationId xmlns:a16="http://schemas.microsoft.com/office/drawing/2014/main" id="{AE590230-F15E-4BEE-920E-4CFB09858D4E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642" name="図形 50">
          <a:extLst>
            <a:ext uri="{FF2B5EF4-FFF2-40B4-BE49-F238E27FC236}">
              <a16:creationId xmlns:a16="http://schemas.microsoft.com/office/drawing/2014/main" id="{20311908-D0E3-4520-8B9D-C933485711DA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643" name="図形 51">
          <a:extLst>
            <a:ext uri="{FF2B5EF4-FFF2-40B4-BE49-F238E27FC236}">
              <a16:creationId xmlns:a16="http://schemas.microsoft.com/office/drawing/2014/main" id="{77326734-F1F8-49EA-8BDE-28AAEF7AC2F6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644" name="図形 50">
          <a:extLst>
            <a:ext uri="{FF2B5EF4-FFF2-40B4-BE49-F238E27FC236}">
              <a16:creationId xmlns:a16="http://schemas.microsoft.com/office/drawing/2014/main" id="{4A637148-01A1-4DB5-95EE-17417CB0C9CC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645" name="図形 51">
          <a:extLst>
            <a:ext uri="{FF2B5EF4-FFF2-40B4-BE49-F238E27FC236}">
              <a16:creationId xmlns:a16="http://schemas.microsoft.com/office/drawing/2014/main" id="{7298029A-E59D-40F5-8466-B20B5A866B0E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646" name="図形 50">
          <a:extLst>
            <a:ext uri="{FF2B5EF4-FFF2-40B4-BE49-F238E27FC236}">
              <a16:creationId xmlns:a16="http://schemas.microsoft.com/office/drawing/2014/main" id="{6F17FF16-3446-4253-9F02-5F7207098E5B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647" name="図形 51">
          <a:extLst>
            <a:ext uri="{FF2B5EF4-FFF2-40B4-BE49-F238E27FC236}">
              <a16:creationId xmlns:a16="http://schemas.microsoft.com/office/drawing/2014/main" id="{70AC477C-67A5-4633-9207-615927616715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648" name="図形 50">
          <a:extLst>
            <a:ext uri="{FF2B5EF4-FFF2-40B4-BE49-F238E27FC236}">
              <a16:creationId xmlns:a16="http://schemas.microsoft.com/office/drawing/2014/main" id="{5EBE32AE-8D7B-4CCC-91E5-3A0645898896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649" name="図形 51">
          <a:extLst>
            <a:ext uri="{FF2B5EF4-FFF2-40B4-BE49-F238E27FC236}">
              <a16:creationId xmlns:a16="http://schemas.microsoft.com/office/drawing/2014/main" id="{1CBE2A99-FC41-4BC3-9DAE-3A19B2FC4607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650" name="図形 50">
          <a:extLst>
            <a:ext uri="{FF2B5EF4-FFF2-40B4-BE49-F238E27FC236}">
              <a16:creationId xmlns:a16="http://schemas.microsoft.com/office/drawing/2014/main" id="{E6A191AC-7AA6-4032-990A-068FC9C76E98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651" name="図形 51">
          <a:extLst>
            <a:ext uri="{FF2B5EF4-FFF2-40B4-BE49-F238E27FC236}">
              <a16:creationId xmlns:a16="http://schemas.microsoft.com/office/drawing/2014/main" id="{154CCF8F-7340-44C7-9561-800DBA2F2EFF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652" name="図形 50">
          <a:extLst>
            <a:ext uri="{FF2B5EF4-FFF2-40B4-BE49-F238E27FC236}">
              <a16:creationId xmlns:a16="http://schemas.microsoft.com/office/drawing/2014/main" id="{55851775-29F8-4105-A051-1EA054BED64E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653" name="図形 51">
          <a:extLst>
            <a:ext uri="{FF2B5EF4-FFF2-40B4-BE49-F238E27FC236}">
              <a16:creationId xmlns:a16="http://schemas.microsoft.com/office/drawing/2014/main" id="{DEFE0265-4F7C-45D5-87C8-03EF96A204F1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654" name="図形 50">
          <a:extLst>
            <a:ext uri="{FF2B5EF4-FFF2-40B4-BE49-F238E27FC236}">
              <a16:creationId xmlns:a16="http://schemas.microsoft.com/office/drawing/2014/main" id="{B5B109D2-161C-41B0-B23D-3883EF60D402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655" name="図形 51">
          <a:extLst>
            <a:ext uri="{FF2B5EF4-FFF2-40B4-BE49-F238E27FC236}">
              <a16:creationId xmlns:a16="http://schemas.microsoft.com/office/drawing/2014/main" id="{BABCEDB2-7D86-4ECB-9FE5-08176177A96F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656" name="図形 50">
          <a:extLst>
            <a:ext uri="{FF2B5EF4-FFF2-40B4-BE49-F238E27FC236}">
              <a16:creationId xmlns:a16="http://schemas.microsoft.com/office/drawing/2014/main" id="{C44384E7-5703-4E11-BD25-28D1F46101D3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657" name="図形 51">
          <a:extLst>
            <a:ext uri="{FF2B5EF4-FFF2-40B4-BE49-F238E27FC236}">
              <a16:creationId xmlns:a16="http://schemas.microsoft.com/office/drawing/2014/main" id="{3D79E092-057F-48DF-90D1-63A8EED5BED0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658" name="図形 50">
          <a:extLst>
            <a:ext uri="{FF2B5EF4-FFF2-40B4-BE49-F238E27FC236}">
              <a16:creationId xmlns:a16="http://schemas.microsoft.com/office/drawing/2014/main" id="{8A7E0BD6-A813-4C1D-A939-6FD04DCBB463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659" name="図形 51">
          <a:extLst>
            <a:ext uri="{FF2B5EF4-FFF2-40B4-BE49-F238E27FC236}">
              <a16:creationId xmlns:a16="http://schemas.microsoft.com/office/drawing/2014/main" id="{7F5EE3ED-CAB0-4543-8A1E-BCD7FF16566E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660" name="図形 50">
          <a:extLst>
            <a:ext uri="{FF2B5EF4-FFF2-40B4-BE49-F238E27FC236}">
              <a16:creationId xmlns:a16="http://schemas.microsoft.com/office/drawing/2014/main" id="{9F249A6F-66A9-4440-BD42-7BA37797A32C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661" name="図形 51">
          <a:extLst>
            <a:ext uri="{FF2B5EF4-FFF2-40B4-BE49-F238E27FC236}">
              <a16:creationId xmlns:a16="http://schemas.microsoft.com/office/drawing/2014/main" id="{1512312B-EEB8-44C4-97F7-D7854AAFD725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62" name="図形 50">
          <a:extLst>
            <a:ext uri="{FF2B5EF4-FFF2-40B4-BE49-F238E27FC236}">
              <a16:creationId xmlns:a16="http://schemas.microsoft.com/office/drawing/2014/main" id="{3BB7A8AD-C844-4868-B5F2-C98C8555EE72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63" name="図形 51">
          <a:extLst>
            <a:ext uri="{FF2B5EF4-FFF2-40B4-BE49-F238E27FC236}">
              <a16:creationId xmlns:a16="http://schemas.microsoft.com/office/drawing/2014/main" id="{125C35C6-B313-4DF8-B094-22D97A886745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64" name="図形 50">
          <a:extLst>
            <a:ext uri="{FF2B5EF4-FFF2-40B4-BE49-F238E27FC236}">
              <a16:creationId xmlns:a16="http://schemas.microsoft.com/office/drawing/2014/main" id="{DBCDD3EC-7037-4EBD-9438-9BC5B4DD7C10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65" name="図形 51">
          <a:extLst>
            <a:ext uri="{FF2B5EF4-FFF2-40B4-BE49-F238E27FC236}">
              <a16:creationId xmlns:a16="http://schemas.microsoft.com/office/drawing/2014/main" id="{55FBA9CE-8B0D-4668-9082-8762728FB9D8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66" name="図形 50">
          <a:extLst>
            <a:ext uri="{FF2B5EF4-FFF2-40B4-BE49-F238E27FC236}">
              <a16:creationId xmlns:a16="http://schemas.microsoft.com/office/drawing/2014/main" id="{78CBA7AF-A8D1-4A2D-A728-3E9CAE388316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67" name="図形 51">
          <a:extLst>
            <a:ext uri="{FF2B5EF4-FFF2-40B4-BE49-F238E27FC236}">
              <a16:creationId xmlns:a16="http://schemas.microsoft.com/office/drawing/2014/main" id="{9A9368BD-7810-4570-9857-716D2317DE1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68" name="図形 50">
          <a:extLst>
            <a:ext uri="{FF2B5EF4-FFF2-40B4-BE49-F238E27FC236}">
              <a16:creationId xmlns:a16="http://schemas.microsoft.com/office/drawing/2014/main" id="{BF6B3C00-A6C5-435B-B31C-2F23DBB68448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69" name="図形 51">
          <a:extLst>
            <a:ext uri="{FF2B5EF4-FFF2-40B4-BE49-F238E27FC236}">
              <a16:creationId xmlns:a16="http://schemas.microsoft.com/office/drawing/2014/main" id="{A01BEED1-760F-48BB-AD02-7251D76923F0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70" name="図形 50">
          <a:extLst>
            <a:ext uri="{FF2B5EF4-FFF2-40B4-BE49-F238E27FC236}">
              <a16:creationId xmlns:a16="http://schemas.microsoft.com/office/drawing/2014/main" id="{F73E14F1-4D7F-4CCB-B09A-AA299B548260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71" name="図形 51">
          <a:extLst>
            <a:ext uri="{FF2B5EF4-FFF2-40B4-BE49-F238E27FC236}">
              <a16:creationId xmlns:a16="http://schemas.microsoft.com/office/drawing/2014/main" id="{17E890AB-3646-421F-B990-CE8579F31187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72" name="図形 50">
          <a:extLst>
            <a:ext uri="{FF2B5EF4-FFF2-40B4-BE49-F238E27FC236}">
              <a16:creationId xmlns:a16="http://schemas.microsoft.com/office/drawing/2014/main" id="{70E69AA7-C884-4070-A0B8-E773E6863517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73" name="図形 51">
          <a:extLst>
            <a:ext uri="{FF2B5EF4-FFF2-40B4-BE49-F238E27FC236}">
              <a16:creationId xmlns:a16="http://schemas.microsoft.com/office/drawing/2014/main" id="{357CBEC3-773F-46F8-8E90-4B1F85AA8537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74" name="図形 50">
          <a:extLst>
            <a:ext uri="{FF2B5EF4-FFF2-40B4-BE49-F238E27FC236}">
              <a16:creationId xmlns:a16="http://schemas.microsoft.com/office/drawing/2014/main" id="{D0B97606-8F26-4548-BC1F-F6C07FBE5B17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75" name="図形 51">
          <a:extLst>
            <a:ext uri="{FF2B5EF4-FFF2-40B4-BE49-F238E27FC236}">
              <a16:creationId xmlns:a16="http://schemas.microsoft.com/office/drawing/2014/main" id="{5954BEFA-9981-4EDC-9C42-C28A298FE56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76" name="図形 50">
          <a:extLst>
            <a:ext uri="{FF2B5EF4-FFF2-40B4-BE49-F238E27FC236}">
              <a16:creationId xmlns:a16="http://schemas.microsoft.com/office/drawing/2014/main" id="{12C3A78A-5362-47BB-A0A6-B67A988A0036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77" name="図形 51">
          <a:extLst>
            <a:ext uri="{FF2B5EF4-FFF2-40B4-BE49-F238E27FC236}">
              <a16:creationId xmlns:a16="http://schemas.microsoft.com/office/drawing/2014/main" id="{1BFAF090-5D83-426E-9DF8-F630F52D128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78" name="図形 50">
          <a:extLst>
            <a:ext uri="{FF2B5EF4-FFF2-40B4-BE49-F238E27FC236}">
              <a16:creationId xmlns:a16="http://schemas.microsoft.com/office/drawing/2014/main" id="{465F476F-D2FC-4FAC-8A29-2D6D79CD45BF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79" name="図形 51">
          <a:extLst>
            <a:ext uri="{FF2B5EF4-FFF2-40B4-BE49-F238E27FC236}">
              <a16:creationId xmlns:a16="http://schemas.microsoft.com/office/drawing/2014/main" id="{B594A6C9-E9F8-46D1-90B4-A50DE5A45D02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80" name="図形 50">
          <a:extLst>
            <a:ext uri="{FF2B5EF4-FFF2-40B4-BE49-F238E27FC236}">
              <a16:creationId xmlns:a16="http://schemas.microsoft.com/office/drawing/2014/main" id="{F2D634F9-1D01-4A48-917F-EAB2FAF4DF0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81" name="図形 51">
          <a:extLst>
            <a:ext uri="{FF2B5EF4-FFF2-40B4-BE49-F238E27FC236}">
              <a16:creationId xmlns:a16="http://schemas.microsoft.com/office/drawing/2014/main" id="{D1AE52F2-0A05-4D6E-B025-104F63146300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82" name="図形 50">
          <a:extLst>
            <a:ext uri="{FF2B5EF4-FFF2-40B4-BE49-F238E27FC236}">
              <a16:creationId xmlns:a16="http://schemas.microsoft.com/office/drawing/2014/main" id="{A8A9FB92-2259-418A-B452-6D0540E393E0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83" name="図形 51">
          <a:extLst>
            <a:ext uri="{FF2B5EF4-FFF2-40B4-BE49-F238E27FC236}">
              <a16:creationId xmlns:a16="http://schemas.microsoft.com/office/drawing/2014/main" id="{74C83644-9F85-4318-BFBA-857D1CAD5567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84" name="図形 50">
          <a:extLst>
            <a:ext uri="{FF2B5EF4-FFF2-40B4-BE49-F238E27FC236}">
              <a16:creationId xmlns:a16="http://schemas.microsoft.com/office/drawing/2014/main" id="{90B60074-B09B-4BB9-B60D-3086590287B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685" name="図形 51">
          <a:extLst>
            <a:ext uri="{FF2B5EF4-FFF2-40B4-BE49-F238E27FC236}">
              <a16:creationId xmlns:a16="http://schemas.microsoft.com/office/drawing/2014/main" id="{4F6BEE82-240F-41F1-86AC-D0F715DA81E2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86" name="図形 50">
          <a:extLst>
            <a:ext uri="{FF2B5EF4-FFF2-40B4-BE49-F238E27FC236}">
              <a16:creationId xmlns:a16="http://schemas.microsoft.com/office/drawing/2014/main" id="{7E0AAA23-DF4D-4A93-992A-024F07EDDE2A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87" name="図形 51">
          <a:extLst>
            <a:ext uri="{FF2B5EF4-FFF2-40B4-BE49-F238E27FC236}">
              <a16:creationId xmlns:a16="http://schemas.microsoft.com/office/drawing/2014/main" id="{630278AB-695A-4F2A-A068-05CF4C0CD67C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88" name="図形 50">
          <a:extLst>
            <a:ext uri="{FF2B5EF4-FFF2-40B4-BE49-F238E27FC236}">
              <a16:creationId xmlns:a16="http://schemas.microsoft.com/office/drawing/2014/main" id="{0B98AB90-3645-42F0-B2C9-09873B3E2CEE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89" name="図形 51">
          <a:extLst>
            <a:ext uri="{FF2B5EF4-FFF2-40B4-BE49-F238E27FC236}">
              <a16:creationId xmlns:a16="http://schemas.microsoft.com/office/drawing/2014/main" id="{DAD981F2-54AD-44CA-848A-94168082AB8F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90" name="図形 50">
          <a:extLst>
            <a:ext uri="{FF2B5EF4-FFF2-40B4-BE49-F238E27FC236}">
              <a16:creationId xmlns:a16="http://schemas.microsoft.com/office/drawing/2014/main" id="{3A3CA9D3-0225-4F0E-BB24-2D1D1878775B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91" name="図形 51">
          <a:extLst>
            <a:ext uri="{FF2B5EF4-FFF2-40B4-BE49-F238E27FC236}">
              <a16:creationId xmlns:a16="http://schemas.microsoft.com/office/drawing/2014/main" id="{C008031C-9FB8-407D-8969-98B0D1655112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92" name="図形 50">
          <a:extLst>
            <a:ext uri="{FF2B5EF4-FFF2-40B4-BE49-F238E27FC236}">
              <a16:creationId xmlns:a16="http://schemas.microsoft.com/office/drawing/2014/main" id="{663EFEA4-6313-459A-9911-C0691CEBC08E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93" name="図形 51">
          <a:extLst>
            <a:ext uri="{FF2B5EF4-FFF2-40B4-BE49-F238E27FC236}">
              <a16:creationId xmlns:a16="http://schemas.microsoft.com/office/drawing/2014/main" id="{73F97FAF-EF2B-49C2-83B3-EE03655352A2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94" name="図形 50">
          <a:extLst>
            <a:ext uri="{FF2B5EF4-FFF2-40B4-BE49-F238E27FC236}">
              <a16:creationId xmlns:a16="http://schemas.microsoft.com/office/drawing/2014/main" id="{C846C06A-1DA9-4C09-A8A2-D89DCBF3D341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95" name="図形 51">
          <a:extLst>
            <a:ext uri="{FF2B5EF4-FFF2-40B4-BE49-F238E27FC236}">
              <a16:creationId xmlns:a16="http://schemas.microsoft.com/office/drawing/2014/main" id="{1E306413-0095-4666-A11D-24D8EC7ABA01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96" name="図形 50">
          <a:extLst>
            <a:ext uri="{FF2B5EF4-FFF2-40B4-BE49-F238E27FC236}">
              <a16:creationId xmlns:a16="http://schemas.microsoft.com/office/drawing/2014/main" id="{6CA88BD2-36AC-4253-8077-F2A0710ABE6C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97" name="図形 51">
          <a:extLst>
            <a:ext uri="{FF2B5EF4-FFF2-40B4-BE49-F238E27FC236}">
              <a16:creationId xmlns:a16="http://schemas.microsoft.com/office/drawing/2014/main" id="{B7CCE48A-3C4B-4EFF-85EC-34E8CFA860B6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98" name="図形 50">
          <a:extLst>
            <a:ext uri="{FF2B5EF4-FFF2-40B4-BE49-F238E27FC236}">
              <a16:creationId xmlns:a16="http://schemas.microsoft.com/office/drawing/2014/main" id="{B240B68C-AB34-47B2-B177-79799C58C6D3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699" name="図形 51">
          <a:extLst>
            <a:ext uri="{FF2B5EF4-FFF2-40B4-BE49-F238E27FC236}">
              <a16:creationId xmlns:a16="http://schemas.microsoft.com/office/drawing/2014/main" id="{B61FA6F7-A51F-4ABC-86CC-229817FB0FBA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700" name="図形 50">
          <a:extLst>
            <a:ext uri="{FF2B5EF4-FFF2-40B4-BE49-F238E27FC236}">
              <a16:creationId xmlns:a16="http://schemas.microsoft.com/office/drawing/2014/main" id="{C5EE43E2-68FA-4237-A039-7B1713C8F6F9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701" name="図形 51">
          <a:extLst>
            <a:ext uri="{FF2B5EF4-FFF2-40B4-BE49-F238E27FC236}">
              <a16:creationId xmlns:a16="http://schemas.microsoft.com/office/drawing/2014/main" id="{8661854B-21E2-46A1-ACC0-CD6A3EE5D1DD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702" name="図形 50">
          <a:extLst>
            <a:ext uri="{FF2B5EF4-FFF2-40B4-BE49-F238E27FC236}">
              <a16:creationId xmlns:a16="http://schemas.microsoft.com/office/drawing/2014/main" id="{FEF9AFD7-A81C-4543-B1A0-7717888FCFDB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703" name="図形 51">
          <a:extLst>
            <a:ext uri="{FF2B5EF4-FFF2-40B4-BE49-F238E27FC236}">
              <a16:creationId xmlns:a16="http://schemas.microsoft.com/office/drawing/2014/main" id="{1AECEC19-6BBE-4FE5-A1A9-4E62A0D2494F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704" name="図形 50">
          <a:extLst>
            <a:ext uri="{FF2B5EF4-FFF2-40B4-BE49-F238E27FC236}">
              <a16:creationId xmlns:a16="http://schemas.microsoft.com/office/drawing/2014/main" id="{55C9766D-C2CC-4DFA-97AF-59D65F13DCEF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705" name="図形 51">
          <a:extLst>
            <a:ext uri="{FF2B5EF4-FFF2-40B4-BE49-F238E27FC236}">
              <a16:creationId xmlns:a16="http://schemas.microsoft.com/office/drawing/2014/main" id="{EF6308F8-9D46-4CB4-B2E7-048293C0C977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706" name="図形 50">
          <a:extLst>
            <a:ext uri="{FF2B5EF4-FFF2-40B4-BE49-F238E27FC236}">
              <a16:creationId xmlns:a16="http://schemas.microsoft.com/office/drawing/2014/main" id="{396B4307-AD11-4BF2-8D24-C768A455050A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707" name="図形 51">
          <a:extLst>
            <a:ext uri="{FF2B5EF4-FFF2-40B4-BE49-F238E27FC236}">
              <a16:creationId xmlns:a16="http://schemas.microsoft.com/office/drawing/2014/main" id="{A57462E5-8C03-482C-B923-25A4B140E71B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708" name="図形 50">
          <a:extLst>
            <a:ext uri="{FF2B5EF4-FFF2-40B4-BE49-F238E27FC236}">
              <a16:creationId xmlns:a16="http://schemas.microsoft.com/office/drawing/2014/main" id="{1BB62C66-FBE3-43D9-9A08-0EE4DD7E5022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709" name="図形 51">
          <a:extLst>
            <a:ext uri="{FF2B5EF4-FFF2-40B4-BE49-F238E27FC236}">
              <a16:creationId xmlns:a16="http://schemas.microsoft.com/office/drawing/2014/main" id="{30B569F8-F182-467F-B027-A1FFF698904B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710" name="図形 50">
          <a:extLst>
            <a:ext uri="{FF2B5EF4-FFF2-40B4-BE49-F238E27FC236}">
              <a16:creationId xmlns:a16="http://schemas.microsoft.com/office/drawing/2014/main" id="{356F4D01-E53B-466B-86BB-BAB237FC459D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711" name="図形 51">
          <a:extLst>
            <a:ext uri="{FF2B5EF4-FFF2-40B4-BE49-F238E27FC236}">
              <a16:creationId xmlns:a16="http://schemas.microsoft.com/office/drawing/2014/main" id="{2F6AAE4C-CCB4-4C67-BAD3-2FBD1391FDC6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712" name="図形 50">
          <a:extLst>
            <a:ext uri="{FF2B5EF4-FFF2-40B4-BE49-F238E27FC236}">
              <a16:creationId xmlns:a16="http://schemas.microsoft.com/office/drawing/2014/main" id="{3B24ACF8-9810-44D5-A954-72353182435E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713" name="図形 51">
          <a:extLst>
            <a:ext uri="{FF2B5EF4-FFF2-40B4-BE49-F238E27FC236}">
              <a16:creationId xmlns:a16="http://schemas.microsoft.com/office/drawing/2014/main" id="{8C5C7473-B335-4435-99A6-A59D024906E3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714" name="図形 50">
          <a:extLst>
            <a:ext uri="{FF2B5EF4-FFF2-40B4-BE49-F238E27FC236}">
              <a16:creationId xmlns:a16="http://schemas.microsoft.com/office/drawing/2014/main" id="{211958B9-5291-4F99-91EA-1356316C42CC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715" name="図形 51">
          <a:extLst>
            <a:ext uri="{FF2B5EF4-FFF2-40B4-BE49-F238E27FC236}">
              <a16:creationId xmlns:a16="http://schemas.microsoft.com/office/drawing/2014/main" id="{96A27A8E-87E8-4485-A420-A1502EA2227F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716" name="図形 50">
          <a:extLst>
            <a:ext uri="{FF2B5EF4-FFF2-40B4-BE49-F238E27FC236}">
              <a16:creationId xmlns:a16="http://schemas.microsoft.com/office/drawing/2014/main" id="{11C1F8E5-4E58-4F28-8006-8E0346F3A8F8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717" name="図形 51">
          <a:extLst>
            <a:ext uri="{FF2B5EF4-FFF2-40B4-BE49-F238E27FC236}">
              <a16:creationId xmlns:a16="http://schemas.microsoft.com/office/drawing/2014/main" id="{1652D2AA-C562-4CC8-99AB-4698C391E6B6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718" name="図形 50">
          <a:extLst>
            <a:ext uri="{FF2B5EF4-FFF2-40B4-BE49-F238E27FC236}">
              <a16:creationId xmlns:a16="http://schemas.microsoft.com/office/drawing/2014/main" id="{33F784FA-986A-44F5-9809-94C2827EB849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719" name="図形 51">
          <a:extLst>
            <a:ext uri="{FF2B5EF4-FFF2-40B4-BE49-F238E27FC236}">
              <a16:creationId xmlns:a16="http://schemas.microsoft.com/office/drawing/2014/main" id="{0C5D4DB4-CFF9-4ADB-B1FB-56F72693CAF1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720" name="図形 50">
          <a:extLst>
            <a:ext uri="{FF2B5EF4-FFF2-40B4-BE49-F238E27FC236}">
              <a16:creationId xmlns:a16="http://schemas.microsoft.com/office/drawing/2014/main" id="{F030BA88-B1BD-455F-A08C-D00116673842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721" name="図形 51">
          <a:extLst>
            <a:ext uri="{FF2B5EF4-FFF2-40B4-BE49-F238E27FC236}">
              <a16:creationId xmlns:a16="http://schemas.microsoft.com/office/drawing/2014/main" id="{5DA84840-662D-426E-B0BF-5A63E99CA85E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722" name="図形 50">
          <a:extLst>
            <a:ext uri="{FF2B5EF4-FFF2-40B4-BE49-F238E27FC236}">
              <a16:creationId xmlns:a16="http://schemas.microsoft.com/office/drawing/2014/main" id="{835ED313-F0FF-4F64-9210-F4A9B9F574EA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723" name="図形 51">
          <a:extLst>
            <a:ext uri="{FF2B5EF4-FFF2-40B4-BE49-F238E27FC236}">
              <a16:creationId xmlns:a16="http://schemas.microsoft.com/office/drawing/2014/main" id="{4FAC112B-08B7-48B1-9E4F-AE3FF6D79573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724" name="図形 50">
          <a:extLst>
            <a:ext uri="{FF2B5EF4-FFF2-40B4-BE49-F238E27FC236}">
              <a16:creationId xmlns:a16="http://schemas.microsoft.com/office/drawing/2014/main" id="{7F7E7E26-077C-45DA-A7A9-B82481103E74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725" name="図形 51">
          <a:extLst>
            <a:ext uri="{FF2B5EF4-FFF2-40B4-BE49-F238E27FC236}">
              <a16:creationId xmlns:a16="http://schemas.microsoft.com/office/drawing/2014/main" id="{3914A892-9372-46BD-9C22-463CF1A4257D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726" name="図形 50">
          <a:extLst>
            <a:ext uri="{FF2B5EF4-FFF2-40B4-BE49-F238E27FC236}">
              <a16:creationId xmlns:a16="http://schemas.microsoft.com/office/drawing/2014/main" id="{6649C1AF-0592-444C-B06B-CE6025C07CB6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727" name="図形 51">
          <a:extLst>
            <a:ext uri="{FF2B5EF4-FFF2-40B4-BE49-F238E27FC236}">
              <a16:creationId xmlns:a16="http://schemas.microsoft.com/office/drawing/2014/main" id="{9122DE60-6D3F-4770-A815-D82B05847E24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728" name="図形 50">
          <a:extLst>
            <a:ext uri="{FF2B5EF4-FFF2-40B4-BE49-F238E27FC236}">
              <a16:creationId xmlns:a16="http://schemas.microsoft.com/office/drawing/2014/main" id="{F01CA967-3AC1-422C-9AB4-8DA66A3EB874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729" name="図形 51">
          <a:extLst>
            <a:ext uri="{FF2B5EF4-FFF2-40B4-BE49-F238E27FC236}">
              <a16:creationId xmlns:a16="http://schemas.microsoft.com/office/drawing/2014/main" id="{864E9AC3-504B-44BF-AD27-9B98A36CA1B8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730" name="図形 50">
          <a:extLst>
            <a:ext uri="{FF2B5EF4-FFF2-40B4-BE49-F238E27FC236}">
              <a16:creationId xmlns:a16="http://schemas.microsoft.com/office/drawing/2014/main" id="{E56564A0-DD5A-4441-9AE7-6D3AA30F50CD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731" name="図形 51">
          <a:extLst>
            <a:ext uri="{FF2B5EF4-FFF2-40B4-BE49-F238E27FC236}">
              <a16:creationId xmlns:a16="http://schemas.microsoft.com/office/drawing/2014/main" id="{0D796124-7CD3-4292-A82A-9BE4E9119426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732" name="図形 50">
          <a:extLst>
            <a:ext uri="{FF2B5EF4-FFF2-40B4-BE49-F238E27FC236}">
              <a16:creationId xmlns:a16="http://schemas.microsoft.com/office/drawing/2014/main" id="{4EF4CDB6-7872-4ABC-9DF7-E067220A87E8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733" name="図形 51">
          <a:extLst>
            <a:ext uri="{FF2B5EF4-FFF2-40B4-BE49-F238E27FC236}">
              <a16:creationId xmlns:a16="http://schemas.microsoft.com/office/drawing/2014/main" id="{53356803-4BAF-4E35-8855-B907C6BE931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734" name="図形 50">
          <a:extLst>
            <a:ext uri="{FF2B5EF4-FFF2-40B4-BE49-F238E27FC236}">
              <a16:creationId xmlns:a16="http://schemas.microsoft.com/office/drawing/2014/main" id="{9632FEB4-16C9-45CF-8CF4-01C8E64B427B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735" name="図形 51">
          <a:extLst>
            <a:ext uri="{FF2B5EF4-FFF2-40B4-BE49-F238E27FC236}">
              <a16:creationId xmlns:a16="http://schemas.microsoft.com/office/drawing/2014/main" id="{0FBBEC8B-0281-4D9F-BFE5-F21ACA53306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736" name="図形 50">
          <a:extLst>
            <a:ext uri="{FF2B5EF4-FFF2-40B4-BE49-F238E27FC236}">
              <a16:creationId xmlns:a16="http://schemas.microsoft.com/office/drawing/2014/main" id="{54999C23-E494-43B6-BA47-D33EE722DA3B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737" name="図形 51">
          <a:extLst>
            <a:ext uri="{FF2B5EF4-FFF2-40B4-BE49-F238E27FC236}">
              <a16:creationId xmlns:a16="http://schemas.microsoft.com/office/drawing/2014/main" id="{6BFDD3B4-A7A6-4E10-A904-AA2AAFDE66CD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738" name="図形 50">
          <a:extLst>
            <a:ext uri="{FF2B5EF4-FFF2-40B4-BE49-F238E27FC236}">
              <a16:creationId xmlns:a16="http://schemas.microsoft.com/office/drawing/2014/main" id="{D7D1629C-75FD-4874-95C6-D9618B71509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739" name="図形 51">
          <a:extLst>
            <a:ext uri="{FF2B5EF4-FFF2-40B4-BE49-F238E27FC236}">
              <a16:creationId xmlns:a16="http://schemas.microsoft.com/office/drawing/2014/main" id="{D16BC937-9485-498C-93A6-E6D5843C092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740" name="図形 50">
          <a:extLst>
            <a:ext uri="{FF2B5EF4-FFF2-40B4-BE49-F238E27FC236}">
              <a16:creationId xmlns:a16="http://schemas.microsoft.com/office/drawing/2014/main" id="{9237FB38-1E79-49EB-9CC6-160EE9495CA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741" name="図形 51">
          <a:extLst>
            <a:ext uri="{FF2B5EF4-FFF2-40B4-BE49-F238E27FC236}">
              <a16:creationId xmlns:a16="http://schemas.microsoft.com/office/drawing/2014/main" id="{E57B9CA7-1298-4ED0-A97F-DB3A5FBC07A7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742" name="図形 50">
          <a:extLst>
            <a:ext uri="{FF2B5EF4-FFF2-40B4-BE49-F238E27FC236}">
              <a16:creationId xmlns:a16="http://schemas.microsoft.com/office/drawing/2014/main" id="{23F1C983-D8D9-40CC-B205-9BC88DA1B7A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743" name="図形 51">
          <a:extLst>
            <a:ext uri="{FF2B5EF4-FFF2-40B4-BE49-F238E27FC236}">
              <a16:creationId xmlns:a16="http://schemas.microsoft.com/office/drawing/2014/main" id="{FEF59781-1E7F-41E7-B718-F4C564BD572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744" name="図形 50">
          <a:extLst>
            <a:ext uri="{FF2B5EF4-FFF2-40B4-BE49-F238E27FC236}">
              <a16:creationId xmlns:a16="http://schemas.microsoft.com/office/drawing/2014/main" id="{6C58C32E-284B-4B3A-A8CC-998E496918BB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745" name="図形 51">
          <a:extLst>
            <a:ext uri="{FF2B5EF4-FFF2-40B4-BE49-F238E27FC236}">
              <a16:creationId xmlns:a16="http://schemas.microsoft.com/office/drawing/2014/main" id="{7C2B289D-34EE-4F20-8296-1F586A348D2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746" name="図形 50">
          <a:extLst>
            <a:ext uri="{FF2B5EF4-FFF2-40B4-BE49-F238E27FC236}">
              <a16:creationId xmlns:a16="http://schemas.microsoft.com/office/drawing/2014/main" id="{6F28917E-670A-4041-9966-35B0D9828D0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747" name="図形 51">
          <a:extLst>
            <a:ext uri="{FF2B5EF4-FFF2-40B4-BE49-F238E27FC236}">
              <a16:creationId xmlns:a16="http://schemas.microsoft.com/office/drawing/2014/main" id="{637C7CB7-187C-44D1-868C-AA8750DA584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748" name="図形 50">
          <a:extLst>
            <a:ext uri="{FF2B5EF4-FFF2-40B4-BE49-F238E27FC236}">
              <a16:creationId xmlns:a16="http://schemas.microsoft.com/office/drawing/2014/main" id="{DCFD1800-D267-4D1F-8735-A4DE5E988F05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749" name="図形 51">
          <a:extLst>
            <a:ext uri="{FF2B5EF4-FFF2-40B4-BE49-F238E27FC236}">
              <a16:creationId xmlns:a16="http://schemas.microsoft.com/office/drawing/2014/main" id="{D188128E-7415-474B-80BF-C28C24E66882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750" name="図形 50">
          <a:extLst>
            <a:ext uri="{FF2B5EF4-FFF2-40B4-BE49-F238E27FC236}">
              <a16:creationId xmlns:a16="http://schemas.microsoft.com/office/drawing/2014/main" id="{BD6FC889-6CE6-408E-9AF6-05256DBF6A6B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751" name="図形 51">
          <a:extLst>
            <a:ext uri="{FF2B5EF4-FFF2-40B4-BE49-F238E27FC236}">
              <a16:creationId xmlns:a16="http://schemas.microsoft.com/office/drawing/2014/main" id="{82D6A7F1-4579-49AA-9749-04B8C02124EA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752" name="図形 50">
          <a:extLst>
            <a:ext uri="{FF2B5EF4-FFF2-40B4-BE49-F238E27FC236}">
              <a16:creationId xmlns:a16="http://schemas.microsoft.com/office/drawing/2014/main" id="{B2A1A85C-7AEB-471D-B3AC-DA361F15834B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753" name="図形 51">
          <a:extLst>
            <a:ext uri="{FF2B5EF4-FFF2-40B4-BE49-F238E27FC236}">
              <a16:creationId xmlns:a16="http://schemas.microsoft.com/office/drawing/2014/main" id="{514BF5F1-54FB-4CA6-83A4-0FC0D30CAFB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754" name="図形 50">
          <a:extLst>
            <a:ext uri="{FF2B5EF4-FFF2-40B4-BE49-F238E27FC236}">
              <a16:creationId xmlns:a16="http://schemas.microsoft.com/office/drawing/2014/main" id="{E34EAA61-5E99-4B81-802E-069377F7FD3D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755" name="図形 51">
          <a:extLst>
            <a:ext uri="{FF2B5EF4-FFF2-40B4-BE49-F238E27FC236}">
              <a16:creationId xmlns:a16="http://schemas.microsoft.com/office/drawing/2014/main" id="{78450204-CA6E-49C5-9F3E-A6155428AE6A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756" name="図形 50">
          <a:extLst>
            <a:ext uri="{FF2B5EF4-FFF2-40B4-BE49-F238E27FC236}">
              <a16:creationId xmlns:a16="http://schemas.microsoft.com/office/drawing/2014/main" id="{EB35B256-C996-447E-A8B4-05940B7C8F8A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757" name="図形 51">
          <a:extLst>
            <a:ext uri="{FF2B5EF4-FFF2-40B4-BE49-F238E27FC236}">
              <a16:creationId xmlns:a16="http://schemas.microsoft.com/office/drawing/2014/main" id="{876E434F-7263-4C81-993B-F133A89BCEB6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758" name="図形 50">
          <a:extLst>
            <a:ext uri="{FF2B5EF4-FFF2-40B4-BE49-F238E27FC236}">
              <a16:creationId xmlns:a16="http://schemas.microsoft.com/office/drawing/2014/main" id="{5FB168A6-50FA-4253-A15A-6B59F95686D5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759" name="図形 51">
          <a:extLst>
            <a:ext uri="{FF2B5EF4-FFF2-40B4-BE49-F238E27FC236}">
              <a16:creationId xmlns:a16="http://schemas.microsoft.com/office/drawing/2014/main" id="{80C8FA6E-23F1-48B3-A5D3-1BC745D6C205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760" name="図形 50">
          <a:extLst>
            <a:ext uri="{FF2B5EF4-FFF2-40B4-BE49-F238E27FC236}">
              <a16:creationId xmlns:a16="http://schemas.microsoft.com/office/drawing/2014/main" id="{B1ACC5FB-9BD2-48AA-B197-97F304D42E00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761" name="図形 51">
          <a:extLst>
            <a:ext uri="{FF2B5EF4-FFF2-40B4-BE49-F238E27FC236}">
              <a16:creationId xmlns:a16="http://schemas.microsoft.com/office/drawing/2014/main" id="{FE94BE87-32D6-44BE-A009-D50D6BC3A10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762" name="図形 50">
          <a:extLst>
            <a:ext uri="{FF2B5EF4-FFF2-40B4-BE49-F238E27FC236}">
              <a16:creationId xmlns:a16="http://schemas.microsoft.com/office/drawing/2014/main" id="{A4934A82-9880-42EF-9690-8F645292AC5F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763" name="図形 51">
          <a:extLst>
            <a:ext uri="{FF2B5EF4-FFF2-40B4-BE49-F238E27FC236}">
              <a16:creationId xmlns:a16="http://schemas.microsoft.com/office/drawing/2014/main" id="{13C2525E-5D94-4A3B-BED1-43F97236CEA2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764" name="図形 50">
          <a:extLst>
            <a:ext uri="{FF2B5EF4-FFF2-40B4-BE49-F238E27FC236}">
              <a16:creationId xmlns:a16="http://schemas.microsoft.com/office/drawing/2014/main" id="{2D9E09E2-9C87-496D-8042-3FA0C7F6FFCD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765" name="図形 51">
          <a:extLst>
            <a:ext uri="{FF2B5EF4-FFF2-40B4-BE49-F238E27FC236}">
              <a16:creationId xmlns:a16="http://schemas.microsoft.com/office/drawing/2014/main" id="{6F0E48F3-1E21-4F0F-97D3-5FD18BD807FB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766" name="図形 50">
          <a:extLst>
            <a:ext uri="{FF2B5EF4-FFF2-40B4-BE49-F238E27FC236}">
              <a16:creationId xmlns:a16="http://schemas.microsoft.com/office/drawing/2014/main" id="{E004D783-88B6-48DB-B8E9-B50C3ECADAF8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767" name="図形 51">
          <a:extLst>
            <a:ext uri="{FF2B5EF4-FFF2-40B4-BE49-F238E27FC236}">
              <a16:creationId xmlns:a16="http://schemas.microsoft.com/office/drawing/2014/main" id="{8A32B093-370B-465C-BBE8-A8E303257CB0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768" name="図形 50">
          <a:extLst>
            <a:ext uri="{FF2B5EF4-FFF2-40B4-BE49-F238E27FC236}">
              <a16:creationId xmlns:a16="http://schemas.microsoft.com/office/drawing/2014/main" id="{74E4C4B5-1AE6-41FA-8CB9-ED8B515BCAB6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769" name="図形 51">
          <a:extLst>
            <a:ext uri="{FF2B5EF4-FFF2-40B4-BE49-F238E27FC236}">
              <a16:creationId xmlns:a16="http://schemas.microsoft.com/office/drawing/2014/main" id="{791BD209-6992-42BA-B9F8-B97C89C129BB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770" name="図形 50">
          <a:extLst>
            <a:ext uri="{FF2B5EF4-FFF2-40B4-BE49-F238E27FC236}">
              <a16:creationId xmlns:a16="http://schemas.microsoft.com/office/drawing/2014/main" id="{CC73B74B-B444-4FB5-A8F9-416FEBA73EBA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771" name="図形 51">
          <a:extLst>
            <a:ext uri="{FF2B5EF4-FFF2-40B4-BE49-F238E27FC236}">
              <a16:creationId xmlns:a16="http://schemas.microsoft.com/office/drawing/2014/main" id="{30C03855-B082-4D16-BDC3-1561690481E8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772" name="図形 50">
          <a:extLst>
            <a:ext uri="{FF2B5EF4-FFF2-40B4-BE49-F238E27FC236}">
              <a16:creationId xmlns:a16="http://schemas.microsoft.com/office/drawing/2014/main" id="{B1E8270B-035C-4D9D-8395-F027D85D0EAA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773" name="図形 51">
          <a:extLst>
            <a:ext uri="{FF2B5EF4-FFF2-40B4-BE49-F238E27FC236}">
              <a16:creationId xmlns:a16="http://schemas.microsoft.com/office/drawing/2014/main" id="{1812BE73-6F97-4449-988B-81C616528143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774" name="図形 50">
          <a:extLst>
            <a:ext uri="{FF2B5EF4-FFF2-40B4-BE49-F238E27FC236}">
              <a16:creationId xmlns:a16="http://schemas.microsoft.com/office/drawing/2014/main" id="{C5B46479-A8AB-4D50-91FE-8F03ED8692DA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775" name="図形 51">
          <a:extLst>
            <a:ext uri="{FF2B5EF4-FFF2-40B4-BE49-F238E27FC236}">
              <a16:creationId xmlns:a16="http://schemas.microsoft.com/office/drawing/2014/main" id="{4BC0CB70-D393-43CA-B1DE-8D7361E87AD6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776" name="図形 50">
          <a:extLst>
            <a:ext uri="{FF2B5EF4-FFF2-40B4-BE49-F238E27FC236}">
              <a16:creationId xmlns:a16="http://schemas.microsoft.com/office/drawing/2014/main" id="{C222EADB-D964-421E-A814-368C3C6B6A4E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777" name="図形 51">
          <a:extLst>
            <a:ext uri="{FF2B5EF4-FFF2-40B4-BE49-F238E27FC236}">
              <a16:creationId xmlns:a16="http://schemas.microsoft.com/office/drawing/2014/main" id="{04012245-050E-4BBA-93E0-578CD4BA631B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778" name="図形 50">
          <a:extLst>
            <a:ext uri="{FF2B5EF4-FFF2-40B4-BE49-F238E27FC236}">
              <a16:creationId xmlns:a16="http://schemas.microsoft.com/office/drawing/2014/main" id="{27438BC7-6A84-46FB-8F65-91E9EB673159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779" name="図形 51">
          <a:extLst>
            <a:ext uri="{FF2B5EF4-FFF2-40B4-BE49-F238E27FC236}">
              <a16:creationId xmlns:a16="http://schemas.microsoft.com/office/drawing/2014/main" id="{9CACE5F5-A775-4CC9-9665-73FE9DF81140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780" name="図形 50">
          <a:extLst>
            <a:ext uri="{FF2B5EF4-FFF2-40B4-BE49-F238E27FC236}">
              <a16:creationId xmlns:a16="http://schemas.microsoft.com/office/drawing/2014/main" id="{142C86A9-05DE-4375-BDB4-765152C24A04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781" name="図形 51">
          <a:extLst>
            <a:ext uri="{FF2B5EF4-FFF2-40B4-BE49-F238E27FC236}">
              <a16:creationId xmlns:a16="http://schemas.microsoft.com/office/drawing/2014/main" id="{B3B741AB-5C87-4C7C-A2D0-23C36ACCC909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782" name="図形 50">
          <a:extLst>
            <a:ext uri="{FF2B5EF4-FFF2-40B4-BE49-F238E27FC236}">
              <a16:creationId xmlns:a16="http://schemas.microsoft.com/office/drawing/2014/main" id="{B71F6311-5629-4BE8-8C1E-46ACD5EE04ED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783" name="図形 51">
          <a:extLst>
            <a:ext uri="{FF2B5EF4-FFF2-40B4-BE49-F238E27FC236}">
              <a16:creationId xmlns:a16="http://schemas.microsoft.com/office/drawing/2014/main" id="{BD68A640-E781-4909-8ED1-C79C1E15D379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784" name="図形 50">
          <a:extLst>
            <a:ext uri="{FF2B5EF4-FFF2-40B4-BE49-F238E27FC236}">
              <a16:creationId xmlns:a16="http://schemas.microsoft.com/office/drawing/2014/main" id="{FCD1F0A5-00F8-474D-88E9-0536A05D5834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785" name="図形 51">
          <a:extLst>
            <a:ext uri="{FF2B5EF4-FFF2-40B4-BE49-F238E27FC236}">
              <a16:creationId xmlns:a16="http://schemas.microsoft.com/office/drawing/2014/main" id="{7976F6C8-0D5F-46B3-B847-04D4C3ED1CFF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786" name="図形 50">
          <a:extLst>
            <a:ext uri="{FF2B5EF4-FFF2-40B4-BE49-F238E27FC236}">
              <a16:creationId xmlns:a16="http://schemas.microsoft.com/office/drawing/2014/main" id="{54C1E516-0DFD-4FCA-8140-D008E7B8A365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787" name="図形 51">
          <a:extLst>
            <a:ext uri="{FF2B5EF4-FFF2-40B4-BE49-F238E27FC236}">
              <a16:creationId xmlns:a16="http://schemas.microsoft.com/office/drawing/2014/main" id="{D77B5E5E-388F-44CF-BE88-69F69ADB76F0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788" name="図形 50">
          <a:extLst>
            <a:ext uri="{FF2B5EF4-FFF2-40B4-BE49-F238E27FC236}">
              <a16:creationId xmlns:a16="http://schemas.microsoft.com/office/drawing/2014/main" id="{513BCCDF-2832-4D29-948B-3F935CE10847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789" name="図形 51">
          <a:extLst>
            <a:ext uri="{FF2B5EF4-FFF2-40B4-BE49-F238E27FC236}">
              <a16:creationId xmlns:a16="http://schemas.microsoft.com/office/drawing/2014/main" id="{B443C25E-EAD3-4AF9-8398-CC180EFAE080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790" name="図形 50">
          <a:extLst>
            <a:ext uri="{FF2B5EF4-FFF2-40B4-BE49-F238E27FC236}">
              <a16:creationId xmlns:a16="http://schemas.microsoft.com/office/drawing/2014/main" id="{0F39F631-AD30-4701-BDB4-5A9D30A96F3D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791" name="図形 51">
          <a:extLst>
            <a:ext uri="{FF2B5EF4-FFF2-40B4-BE49-F238E27FC236}">
              <a16:creationId xmlns:a16="http://schemas.microsoft.com/office/drawing/2014/main" id="{0E118D3B-DA77-4989-B5C3-F88492DE66AB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792" name="図形 50">
          <a:extLst>
            <a:ext uri="{FF2B5EF4-FFF2-40B4-BE49-F238E27FC236}">
              <a16:creationId xmlns:a16="http://schemas.microsoft.com/office/drawing/2014/main" id="{A9E79D72-6722-41F7-B21C-8D27D78A1EAD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793" name="図形 51">
          <a:extLst>
            <a:ext uri="{FF2B5EF4-FFF2-40B4-BE49-F238E27FC236}">
              <a16:creationId xmlns:a16="http://schemas.microsoft.com/office/drawing/2014/main" id="{E48AD699-AB56-49B1-B966-6A323AF30062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794" name="図形 50">
          <a:extLst>
            <a:ext uri="{FF2B5EF4-FFF2-40B4-BE49-F238E27FC236}">
              <a16:creationId xmlns:a16="http://schemas.microsoft.com/office/drawing/2014/main" id="{E97C5B26-59E9-469A-887F-B9F4E94B0901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795" name="図形 51">
          <a:extLst>
            <a:ext uri="{FF2B5EF4-FFF2-40B4-BE49-F238E27FC236}">
              <a16:creationId xmlns:a16="http://schemas.microsoft.com/office/drawing/2014/main" id="{8018D58E-2777-4B85-8771-D65D0D07FE5D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796" name="図形 50">
          <a:extLst>
            <a:ext uri="{FF2B5EF4-FFF2-40B4-BE49-F238E27FC236}">
              <a16:creationId xmlns:a16="http://schemas.microsoft.com/office/drawing/2014/main" id="{5D9055E3-4165-455B-9865-D574E97DBAFB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797" name="図形 51">
          <a:extLst>
            <a:ext uri="{FF2B5EF4-FFF2-40B4-BE49-F238E27FC236}">
              <a16:creationId xmlns:a16="http://schemas.microsoft.com/office/drawing/2014/main" id="{C7E5EEEF-C184-42F3-8DEE-2015BF0FF413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798" name="図形 50">
          <a:extLst>
            <a:ext uri="{FF2B5EF4-FFF2-40B4-BE49-F238E27FC236}">
              <a16:creationId xmlns:a16="http://schemas.microsoft.com/office/drawing/2014/main" id="{78E5F630-20DC-4419-A171-F4858F2331C9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799" name="図形 51">
          <a:extLst>
            <a:ext uri="{FF2B5EF4-FFF2-40B4-BE49-F238E27FC236}">
              <a16:creationId xmlns:a16="http://schemas.microsoft.com/office/drawing/2014/main" id="{EB75EF7B-B060-4464-856A-B6C9A2B16457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800" name="図形 50">
          <a:extLst>
            <a:ext uri="{FF2B5EF4-FFF2-40B4-BE49-F238E27FC236}">
              <a16:creationId xmlns:a16="http://schemas.microsoft.com/office/drawing/2014/main" id="{96FCF7CA-9F8B-44AD-9F7D-4B38739FA8FA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801" name="図形 51">
          <a:extLst>
            <a:ext uri="{FF2B5EF4-FFF2-40B4-BE49-F238E27FC236}">
              <a16:creationId xmlns:a16="http://schemas.microsoft.com/office/drawing/2014/main" id="{C73E93B4-89B3-4132-95D3-033421F54796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02" name="図形 50">
          <a:extLst>
            <a:ext uri="{FF2B5EF4-FFF2-40B4-BE49-F238E27FC236}">
              <a16:creationId xmlns:a16="http://schemas.microsoft.com/office/drawing/2014/main" id="{5B53F29D-BF31-4AC5-B5F1-0ED01FBF4BBA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03" name="図形 51">
          <a:extLst>
            <a:ext uri="{FF2B5EF4-FFF2-40B4-BE49-F238E27FC236}">
              <a16:creationId xmlns:a16="http://schemas.microsoft.com/office/drawing/2014/main" id="{A66B0452-5361-4318-AD37-F3725A0B63D2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04" name="図形 50">
          <a:extLst>
            <a:ext uri="{FF2B5EF4-FFF2-40B4-BE49-F238E27FC236}">
              <a16:creationId xmlns:a16="http://schemas.microsoft.com/office/drawing/2014/main" id="{ED1A8DCC-866D-40BB-846A-50B4B3C42AB9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05" name="図形 51">
          <a:extLst>
            <a:ext uri="{FF2B5EF4-FFF2-40B4-BE49-F238E27FC236}">
              <a16:creationId xmlns:a16="http://schemas.microsoft.com/office/drawing/2014/main" id="{74822C55-DD6B-4D87-A583-10CFBA98617A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06" name="図形 50">
          <a:extLst>
            <a:ext uri="{FF2B5EF4-FFF2-40B4-BE49-F238E27FC236}">
              <a16:creationId xmlns:a16="http://schemas.microsoft.com/office/drawing/2014/main" id="{D55CC61B-7FE5-48BC-BEE8-A35FD56C37A6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07" name="図形 51">
          <a:extLst>
            <a:ext uri="{FF2B5EF4-FFF2-40B4-BE49-F238E27FC236}">
              <a16:creationId xmlns:a16="http://schemas.microsoft.com/office/drawing/2014/main" id="{7AB2E08E-6786-4E50-911C-08499BB20AAE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08" name="図形 50">
          <a:extLst>
            <a:ext uri="{FF2B5EF4-FFF2-40B4-BE49-F238E27FC236}">
              <a16:creationId xmlns:a16="http://schemas.microsoft.com/office/drawing/2014/main" id="{CA3CE28E-DEC1-4C8A-ABF4-FF8C96270A65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09" name="図形 51">
          <a:extLst>
            <a:ext uri="{FF2B5EF4-FFF2-40B4-BE49-F238E27FC236}">
              <a16:creationId xmlns:a16="http://schemas.microsoft.com/office/drawing/2014/main" id="{3AEB5097-1A74-4A12-B253-0CCBC3C94AAD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10" name="図形 50">
          <a:extLst>
            <a:ext uri="{FF2B5EF4-FFF2-40B4-BE49-F238E27FC236}">
              <a16:creationId xmlns:a16="http://schemas.microsoft.com/office/drawing/2014/main" id="{C6DCD990-AAE0-44B3-AE48-A3365C5AD167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11" name="図形 51">
          <a:extLst>
            <a:ext uri="{FF2B5EF4-FFF2-40B4-BE49-F238E27FC236}">
              <a16:creationId xmlns:a16="http://schemas.microsoft.com/office/drawing/2014/main" id="{DDE4EBC9-98D9-4A95-8980-9A5E6C19593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12" name="図形 50">
          <a:extLst>
            <a:ext uri="{FF2B5EF4-FFF2-40B4-BE49-F238E27FC236}">
              <a16:creationId xmlns:a16="http://schemas.microsoft.com/office/drawing/2014/main" id="{E0ECD8E1-B26A-4944-A202-4FD8DAADF9E5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13" name="図形 51">
          <a:extLst>
            <a:ext uri="{FF2B5EF4-FFF2-40B4-BE49-F238E27FC236}">
              <a16:creationId xmlns:a16="http://schemas.microsoft.com/office/drawing/2014/main" id="{5E0A85CC-8908-42DA-83C9-D39B847E642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14" name="図形 50">
          <a:extLst>
            <a:ext uri="{FF2B5EF4-FFF2-40B4-BE49-F238E27FC236}">
              <a16:creationId xmlns:a16="http://schemas.microsoft.com/office/drawing/2014/main" id="{6881A63A-24B1-463D-9FE5-E880B9D387C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15" name="図形 51">
          <a:extLst>
            <a:ext uri="{FF2B5EF4-FFF2-40B4-BE49-F238E27FC236}">
              <a16:creationId xmlns:a16="http://schemas.microsoft.com/office/drawing/2014/main" id="{8D7F2A1F-445B-4E93-8286-C1CEAD0299F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16" name="図形 50">
          <a:extLst>
            <a:ext uri="{FF2B5EF4-FFF2-40B4-BE49-F238E27FC236}">
              <a16:creationId xmlns:a16="http://schemas.microsoft.com/office/drawing/2014/main" id="{79D454A3-3591-4BD5-9BC2-2B29D360894E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17" name="図形 51">
          <a:extLst>
            <a:ext uri="{FF2B5EF4-FFF2-40B4-BE49-F238E27FC236}">
              <a16:creationId xmlns:a16="http://schemas.microsoft.com/office/drawing/2014/main" id="{D949B291-B04D-408A-8B4A-C1214CA66575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18" name="図形 50">
          <a:extLst>
            <a:ext uri="{FF2B5EF4-FFF2-40B4-BE49-F238E27FC236}">
              <a16:creationId xmlns:a16="http://schemas.microsoft.com/office/drawing/2014/main" id="{4B06FF0F-5C7F-498B-B1A6-58F5BA9D40C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19" name="図形 51">
          <a:extLst>
            <a:ext uri="{FF2B5EF4-FFF2-40B4-BE49-F238E27FC236}">
              <a16:creationId xmlns:a16="http://schemas.microsoft.com/office/drawing/2014/main" id="{87AC6C38-AB50-4AB7-B623-E1244FD611E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20" name="図形 50">
          <a:extLst>
            <a:ext uri="{FF2B5EF4-FFF2-40B4-BE49-F238E27FC236}">
              <a16:creationId xmlns:a16="http://schemas.microsoft.com/office/drawing/2014/main" id="{AA9BD89B-2A35-49CC-8916-33BE41864488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21" name="図形 51">
          <a:extLst>
            <a:ext uri="{FF2B5EF4-FFF2-40B4-BE49-F238E27FC236}">
              <a16:creationId xmlns:a16="http://schemas.microsoft.com/office/drawing/2014/main" id="{99E583ED-AFB0-4746-9BB3-27C5DB69EDFA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22" name="図形 50">
          <a:extLst>
            <a:ext uri="{FF2B5EF4-FFF2-40B4-BE49-F238E27FC236}">
              <a16:creationId xmlns:a16="http://schemas.microsoft.com/office/drawing/2014/main" id="{60C6CB4D-8628-423B-A3E8-DC3980D50236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23" name="図形 51">
          <a:extLst>
            <a:ext uri="{FF2B5EF4-FFF2-40B4-BE49-F238E27FC236}">
              <a16:creationId xmlns:a16="http://schemas.microsoft.com/office/drawing/2014/main" id="{7FC106AC-3093-4034-AF8F-3723981AA11B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24" name="図形 50">
          <a:extLst>
            <a:ext uri="{FF2B5EF4-FFF2-40B4-BE49-F238E27FC236}">
              <a16:creationId xmlns:a16="http://schemas.microsoft.com/office/drawing/2014/main" id="{201DFB00-B2AB-4E85-8ECE-FE73B2BA1B79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25" name="図形 51">
          <a:extLst>
            <a:ext uri="{FF2B5EF4-FFF2-40B4-BE49-F238E27FC236}">
              <a16:creationId xmlns:a16="http://schemas.microsoft.com/office/drawing/2014/main" id="{CEACFC19-1DCA-46FD-8F8F-D0DCC6BD93E9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826" name="図形 50">
          <a:extLst>
            <a:ext uri="{FF2B5EF4-FFF2-40B4-BE49-F238E27FC236}">
              <a16:creationId xmlns:a16="http://schemas.microsoft.com/office/drawing/2014/main" id="{75A1A735-240B-41F3-959A-723F4EA2EF51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827" name="図形 51">
          <a:extLst>
            <a:ext uri="{FF2B5EF4-FFF2-40B4-BE49-F238E27FC236}">
              <a16:creationId xmlns:a16="http://schemas.microsoft.com/office/drawing/2014/main" id="{288244B8-CA36-423A-930A-544FF886BE23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828" name="図形 50">
          <a:extLst>
            <a:ext uri="{FF2B5EF4-FFF2-40B4-BE49-F238E27FC236}">
              <a16:creationId xmlns:a16="http://schemas.microsoft.com/office/drawing/2014/main" id="{2944E421-1F04-4A68-8343-C9B9C4E2FD5F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829" name="図形 51">
          <a:extLst>
            <a:ext uri="{FF2B5EF4-FFF2-40B4-BE49-F238E27FC236}">
              <a16:creationId xmlns:a16="http://schemas.microsoft.com/office/drawing/2014/main" id="{AEFFC9E9-6473-4BA4-8EC4-CC80054C8D09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830" name="図形 50">
          <a:extLst>
            <a:ext uri="{FF2B5EF4-FFF2-40B4-BE49-F238E27FC236}">
              <a16:creationId xmlns:a16="http://schemas.microsoft.com/office/drawing/2014/main" id="{6FE606C2-BCF3-4654-9897-AC5E7E44327E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831" name="図形 51">
          <a:extLst>
            <a:ext uri="{FF2B5EF4-FFF2-40B4-BE49-F238E27FC236}">
              <a16:creationId xmlns:a16="http://schemas.microsoft.com/office/drawing/2014/main" id="{783BDAB1-858B-4E90-A129-F2E8C5FF7679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832" name="図形 50">
          <a:extLst>
            <a:ext uri="{FF2B5EF4-FFF2-40B4-BE49-F238E27FC236}">
              <a16:creationId xmlns:a16="http://schemas.microsoft.com/office/drawing/2014/main" id="{D62C1BBF-606A-47BE-988A-D3FBCDBC2ECC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833" name="図形 51">
          <a:extLst>
            <a:ext uri="{FF2B5EF4-FFF2-40B4-BE49-F238E27FC236}">
              <a16:creationId xmlns:a16="http://schemas.microsoft.com/office/drawing/2014/main" id="{DDDE14C6-6DDE-40A5-8D21-BEFC82B5855A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834" name="図形 50">
          <a:extLst>
            <a:ext uri="{FF2B5EF4-FFF2-40B4-BE49-F238E27FC236}">
              <a16:creationId xmlns:a16="http://schemas.microsoft.com/office/drawing/2014/main" id="{87E882D5-21E7-4558-AD80-AA0ADE1ED910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835" name="図形 51">
          <a:extLst>
            <a:ext uri="{FF2B5EF4-FFF2-40B4-BE49-F238E27FC236}">
              <a16:creationId xmlns:a16="http://schemas.microsoft.com/office/drawing/2014/main" id="{3C6267C0-F9FE-4ABA-BE71-4959A6FEB13D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836" name="図形 50">
          <a:extLst>
            <a:ext uri="{FF2B5EF4-FFF2-40B4-BE49-F238E27FC236}">
              <a16:creationId xmlns:a16="http://schemas.microsoft.com/office/drawing/2014/main" id="{781D69E5-0D7D-4D20-BF9D-E222FCFF388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837" name="図形 51">
          <a:extLst>
            <a:ext uri="{FF2B5EF4-FFF2-40B4-BE49-F238E27FC236}">
              <a16:creationId xmlns:a16="http://schemas.microsoft.com/office/drawing/2014/main" id="{45F5CF98-406C-4344-A6C4-F7C15FD04033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838" name="図形 50">
          <a:extLst>
            <a:ext uri="{FF2B5EF4-FFF2-40B4-BE49-F238E27FC236}">
              <a16:creationId xmlns:a16="http://schemas.microsoft.com/office/drawing/2014/main" id="{614DECDB-770B-4BE0-A0AD-91EC58477E7B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839" name="図形 51">
          <a:extLst>
            <a:ext uri="{FF2B5EF4-FFF2-40B4-BE49-F238E27FC236}">
              <a16:creationId xmlns:a16="http://schemas.microsoft.com/office/drawing/2014/main" id="{110E4358-4DFB-4ECE-8EF0-267305DD1571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840" name="図形 50">
          <a:extLst>
            <a:ext uri="{FF2B5EF4-FFF2-40B4-BE49-F238E27FC236}">
              <a16:creationId xmlns:a16="http://schemas.microsoft.com/office/drawing/2014/main" id="{986E9D5C-3663-4893-811C-BFFB1247A64C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841" name="図形 51">
          <a:extLst>
            <a:ext uri="{FF2B5EF4-FFF2-40B4-BE49-F238E27FC236}">
              <a16:creationId xmlns:a16="http://schemas.microsoft.com/office/drawing/2014/main" id="{385552A0-E78E-4554-B9B5-DCAC2B677B41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842" name="図形 50">
          <a:extLst>
            <a:ext uri="{FF2B5EF4-FFF2-40B4-BE49-F238E27FC236}">
              <a16:creationId xmlns:a16="http://schemas.microsoft.com/office/drawing/2014/main" id="{ABFA2F34-92A9-4804-A344-7F7B2E1B78D7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843" name="図形 51">
          <a:extLst>
            <a:ext uri="{FF2B5EF4-FFF2-40B4-BE49-F238E27FC236}">
              <a16:creationId xmlns:a16="http://schemas.microsoft.com/office/drawing/2014/main" id="{EBAD39B2-FC40-4C21-B1C0-87EBB433A8C2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844" name="図形 50">
          <a:extLst>
            <a:ext uri="{FF2B5EF4-FFF2-40B4-BE49-F238E27FC236}">
              <a16:creationId xmlns:a16="http://schemas.microsoft.com/office/drawing/2014/main" id="{2B7FADCF-D58A-4D65-81C9-696FFC6BCB0C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845" name="図形 51">
          <a:extLst>
            <a:ext uri="{FF2B5EF4-FFF2-40B4-BE49-F238E27FC236}">
              <a16:creationId xmlns:a16="http://schemas.microsoft.com/office/drawing/2014/main" id="{3A270F74-B5F0-4D6D-A71C-ACEAEE8D1652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846" name="図形 50">
          <a:extLst>
            <a:ext uri="{FF2B5EF4-FFF2-40B4-BE49-F238E27FC236}">
              <a16:creationId xmlns:a16="http://schemas.microsoft.com/office/drawing/2014/main" id="{149F1B5B-C356-412F-82BC-EE4686B9529A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847" name="図形 51">
          <a:extLst>
            <a:ext uri="{FF2B5EF4-FFF2-40B4-BE49-F238E27FC236}">
              <a16:creationId xmlns:a16="http://schemas.microsoft.com/office/drawing/2014/main" id="{35F7BC6D-2B79-4020-972C-C0A48FD57F01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848" name="図形 50">
          <a:extLst>
            <a:ext uri="{FF2B5EF4-FFF2-40B4-BE49-F238E27FC236}">
              <a16:creationId xmlns:a16="http://schemas.microsoft.com/office/drawing/2014/main" id="{3B697019-806B-4250-B909-281FD48C8E7F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849" name="図形 51">
          <a:extLst>
            <a:ext uri="{FF2B5EF4-FFF2-40B4-BE49-F238E27FC236}">
              <a16:creationId xmlns:a16="http://schemas.microsoft.com/office/drawing/2014/main" id="{E7B01525-70C9-4CF8-92C5-C2F3B5F03056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850" name="図形 50">
          <a:extLst>
            <a:ext uri="{FF2B5EF4-FFF2-40B4-BE49-F238E27FC236}">
              <a16:creationId xmlns:a16="http://schemas.microsoft.com/office/drawing/2014/main" id="{3080BE37-4382-45D1-A61B-4B2DDD7E97A0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851" name="図形 51">
          <a:extLst>
            <a:ext uri="{FF2B5EF4-FFF2-40B4-BE49-F238E27FC236}">
              <a16:creationId xmlns:a16="http://schemas.microsoft.com/office/drawing/2014/main" id="{C8161541-4C8F-4BE6-BC91-FD06335A7EE8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852" name="図形 50">
          <a:extLst>
            <a:ext uri="{FF2B5EF4-FFF2-40B4-BE49-F238E27FC236}">
              <a16:creationId xmlns:a16="http://schemas.microsoft.com/office/drawing/2014/main" id="{81930B6E-B9E5-48C5-8D90-BA92DBE67A8C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853" name="図形 51">
          <a:extLst>
            <a:ext uri="{FF2B5EF4-FFF2-40B4-BE49-F238E27FC236}">
              <a16:creationId xmlns:a16="http://schemas.microsoft.com/office/drawing/2014/main" id="{0636E0E8-6E4B-47E2-A13C-297C182CA23A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854" name="図形 50">
          <a:extLst>
            <a:ext uri="{FF2B5EF4-FFF2-40B4-BE49-F238E27FC236}">
              <a16:creationId xmlns:a16="http://schemas.microsoft.com/office/drawing/2014/main" id="{B77AC0CE-00DE-4FAA-B10F-93E693467A3D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855" name="図形 51">
          <a:extLst>
            <a:ext uri="{FF2B5EF4-FFF2-40B4-BE49-F238E27FC236}">
              <a16:creationId xmlns:a16="http://schemas.microsoft.com/office/drawing/2014/main" id="{FDFA8A31-C3C5-40D4-993F-9D3BC8222AAD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856" name="図形 50">
          <a:extLst>
            <a:ext uri="{FF2B5EF4-FFF2-40B4-BE49-F238E27FC236}">
              <a16:creationId xmlns:a16="http://schemas.microsoft.com/office/drawing/2014/main" id="{4D9B455E-40DF-47FC-95DF-386A52DD2A46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857" name="図形 51">
          <a:extLst>
            <a:ext uri="{FF2B5EF4-FFF2-40B4-BE49-F238E27FC236}">
              <a16:creationId xmlns:a16="http://schemas.microsoft.com/office/drawing/2014/main" id="{85D119BA-7469-46B0-B412-BBA09ED1E664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858" name="図形 50">
          <a:extLst>
            <a:ext uri="{FF2B5EF4-FFF2-40B4-BE49-F238E27FC236}">
              <a16:creationId xmlns:a16="http://schemas.microsoft.com/office/drawing/2014/main" id="{3CA4F41A-772D-4EB5-B9E4-6B22069B63B7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859" name="図形 51">
          <a:extLst>
            <a:ext uri="{FF2B5EF4-FFF2-40B4-BE49-F238E27FC236}">
              <a16:creationId xmlns:a16="http://schemas.microsoft.com/office/drawing/2014/main" id="{B904915E-EBA3-4CB7-B91A-845CF1C29F79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860" name="図形 50">
          <a:extLst>
            <a:ext uri="{FF2B5EF4-FFF2-40B4-BE49-F238E27FC236}">
              <a16:creationId xmlns:a16="http://schemas.microsoft.com/office/drawing/2014/main" id="{11E72D43-E328-4E23-BEF6-4157A459F57A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861" name="図形 51">
          <a:extLst>
            <a:ext uri="{FF2B5EF4-FFF2-40B4-BE49-F238E27FC236}">
              <a16:creationId xmlns:a16="http://schemas.microsoft.com/office/drawing/2014/main" id="{1CA7A980-247E-47E8-B5B3-95AB5490D89B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862" name="図形 50">
          <a:extLst>
            <a:ext uri="{FF2B5EF4-FFF2-40B4-BE49-F238E27FC236}">
              <a16:creationId xmlns:a16="http://schemas.microsoft.com/office/drawing/2014/main" id="{2BE2EE90-669F-44B5-AF71-8D1AEEFB5AE3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863" name="図形 51">
          <a:extLst>
            <a:ext uri="{FF2B5EF4-FFF2-40B4-BE49-F238E27FC236}">
              <a16:creationId xmlns:a16="http://schemas.microsoft.com/office/drawing/2014/main" id="{A30031D6-76DF-46DB-AB13-C9BB349332AE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864" name="図形 50">
          <a:extLst>
            <a:ext uri="{FF2B5EF4-FFF2-40B4-BE49-F238E27FC236}">
              <a16:creationId xmlns:a16="http://schemas.microsoft.com/office/drawing/2014/main" id="{54201B95-359E-4731-B68A-68547578C2DA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865" name="図形 51">
          <a:extLst>
            <a:ext uri="{FF2B5EF4-FFF2-40B4-BE49-F238E27FC236}">
              <a16:creationId xmlns:a16="http://schemas.microsoft.com/office/drawing/2014/main" id="{07B34DFD-D0E3-4423-B252-2AE16871B0CE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866" name="図形 50">
          <a:extLst>
            <a:ext uri="{FF2B5EF4-FFF2-40B4-BE49-F238E27FC236}">
              <a16:creationId xmlns:a16="http://schemas.microsoft.com/office/drawing/2014/main" id="{4612C7AE-9142-4C24-9AE5-30B9FD624F87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867" name="図形 51">
          <a:extLst>
            <a:ext uri="{FF2B5EF4-FFF2-40B4-BE49-F238E27FC236}">
              <a16:creationId xmlns:a16="http://schemas.microsoft.com/office/drawing/2014/main" id="{41746E7E-DBD0-436B-81F1-FC74A87ABC64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868" name="図形 50">
          <a:extLst>
            <a:ext uri="{FF2B5EF4-FFF2-40B4-BE49-F238E27FC236}">
              <a16:creationId xmlns:a16="http://schemas.microsoft.com/office/drawing/2014/main" id="{C5D66ECB-640F-4CA1-934F-0C6DACFEB18A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869" name="図形 51">
          <a:extLst>
            <a:ext uri="{FF2B5EF4-FFF2-40B4-BE49-F238E27FC236}">
              <a16:creationId xmlns:a16="http://schemas.microsoft.com/office/drawing/2014/main" id="{5920A925-1D73-4348-8FFD-6CD13F77237A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870" name="図形 50">
          <a:extLst>
            <a:ext uri="{FF2B5EF4-FFF2-40B4-BE49-F238E27FC236}">
              <a16:creationId xmlns:a16="http://schemas.microsoft.com/office/drawing/2014/main" id="{5CFB2711-C7C4-4312-B52B-3DF160B377D5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871" name="図形 51">
          <a:extLst>
            <a:ext uri="{FF2B5EF4-FFF2-40B4-BE49-F238E27FC236}">
              <a16:creationId xmlns:a16="http://schemas.microsoft.com/office/drawing/2014/main" id="{1EEA2CEE-B2FF-4215-901C-91A10C2A68E4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72" name="図形 50">
          <a:extLst>
            <a:ext uri="{FF2B5EF4-FFF2-40B4-BE49-F238E27FC236}">
              <a16:creationId xmlns:a16="http://schemas.microsoft.com/office/drawing/2014/main" id="{C46CBDBD-E936-4868-B7B1-3E4A71BFBB37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73" name="図形 51">
          <a:extLst>
            <a:ext uri="{FF2B5EF4-FFF2-40B4-BE49-F238E27FC236}">
              <a16:creationId xmlns:a16="http://schemas.microsoft.com/office/drawing/2014/main" id="{1FF5EF05-54BA-41DF-8962-3A03859D35F9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74" name="図形 50">
          <a:extLst>
            <a:ext uri="{FF2B5EF4-FFF2-40B4-BE49-F238E27FC236}">
              <a16:creationId xmlns:a16="http://schemas.microsoft.com/office/drawing/2014/main" id="{975158BD-6619-4E1E-B4B2-9D2A5EE53209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75" name="図形 51">
          <a:extLst>
            <a:ext uri="{FF2B5EF4-FFF2-40B4-BE49-F238E27FC236}">
              <a16:creationId xmlns:a16="http://schemas.microsoft.com/office/drawing/2014/main" id="{55122F20-B4A5-4AF9-848F-A3E8290845A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76" name="図形 50">
          <a:extLst>
            <a:ext uri="{FF2B5EF4-FFF2-40B4-BE49-F238E27FC236}">
              <a16:creationId xmlns:a16="http://schemas.microsoft.com/office/drawing/2014/main" id="{45F2A04E-B39A-4D0B-8EC5-17120977BDE0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77" name="図形 51">
          <a:extLst>
            <a:ext uri="{FF2B5EF4-FFF2-40B4-BE49-F238E27FC236}">
              <a16:creationId xmlns:a16="http://schemas.microsoft.com/office/drawing/2014/main" id="{C1C6CF32-24D6-4542-9599-E36643A9FBF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78" name="図形 50">
          <a:extLst>
            <a:ext uri="{FF2B5EF4-FFF2-40B4-BE49-F238E27FC236}">
              <a16:creationId xmlns:a16="http://schemas.microsoft.com/office/drawing/2014/main" id="{4C07424B-A7AA-4589-B892-7635749DD55D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79" name="図形 51">
          <a:extLst>
            <a:ext uri="{FF2B5EF4-FFF2-40B4-BE49-F238E27FC236}">
              <a16:creationId xmlns:a16="http://schemas.microsoft.com/office/drawing/2014/main" id="{47E7D50A-D0EE-4FAA-96C3-B5C2BF10C2E0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80" name="図形 50">
          <a:extLst>
            <a:ext uri="{FF2B5EF4-FFF2-40B4-BE49-F238E27FC236}">
              <a16:creationId xmlns:a16="http://schemas.microsoft.com/office/drawing/2014/main" id="{57E77C32-867D-4CB0-988E-4813155B024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81" name="図形 51">
          <a:extLst>
            <a:ext uri="{FF2B5EF4-FFF2-40B4-BE49-F238E27FC236}">
              <a16:creationId xmlns:a16="http://schemas.microsoft.com/office/drawing/2014/main" id="{B3F939F8-68ED-4E6D-B675-74815BF2076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82" name="図形 50">
          <a:extLst>
            <a:ext uri="{FF2B5EF4-FFF2-40B4-BE49-F238E27FC236}">
              <a16:creationId xmlns:a16="http://schemas.microsoft.com/office/drawing/2014/main" id="{F5BB71EE-B34B-4419-AB8B-B6589D0F1FA6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83" name="図形 51">
          <a:extLst>
            <a:ext uri="{FF2B5EF4-FFF2-40B4-BE49-F238E27FC236}">
              <a16:creationId xmlns:a16="http://schemas.microsoft.com/office/drawing/2014/main" id="{FA78B79F-8708-4A4E-939C-CDF93F7282FA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84" name="図形 50">
          <a:extLst>
            <a:ext uri="{FF2B5EF4-FFF2-40B4-BE49-F238E27FC236}">
              <a16:creationId xmlns:a16="http://schemas.microsoft.com/office/drawing/2014/main" id="{C944F972-5103-43ED-AED6-406D27CEBC92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85" name="図形 51">
          <a:extLst>
            <a:ext uri="{FF2B5EF4-FFF2-40B4-BE49-F238E27FC236}">
              <a16:creationId xmlns:a16="http://schemas.microsoft.com/office/drawing/2014/main" id="{A03060A3-9062-45C7-A74D-66CA116EE88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86" name="図形 50">
          <a:extLst>
            <a:ext uri="{FF2B5EF4-FFF2-40B4-BE49-F238E27FC236}">
              <a16:creationId xmlns:a16="http://schemas.microsoft.com/office/drawing/2014/main" id="{E20296DA-38CF-4162-9A1F-73E9792A9082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87" name="図形 51">
          <a:extLst>
            <a:ext uri="{FF2B5EF4-FFF2-40B4-BE49-F238E27FC236}">
              <a16:creationId xmlns:a16="http://schemas.microsoft.com/office/drawing/2014/main" id="{360C69AE-EB5C-4802-9F8D-FF3A96DE8AE5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88" name="図形 50">
          <a:extLst>
            <a:ext uri="{FF2B5EF4-FFF2-40B4-BE49-F238E27FC236}">
              <a16:creationId xmlns:a16="http://schemas.microsoft.com/office/drawing/2014/main" id="{96B449C2-B3CC-4D50-881F-525CD238941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89" name="図形 51">
          <a:extLst>
            <a:ext uri="{FF2B5EF4-FFF2-40B4-BE49-F238E27FC236}">
              <a16:creationId xmlns:a16="http://schemas.microsoft.com/office/drawing/2014/main" id="{54FEFB55-6CF6-4105-9762-11F7C524B269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90" name="図形 50">
          <a:extLst>
            <a:ext uri="{FF2B5EF4-FFF2-40B4-BE49-F238E27FC236}">
              <a16:creationId xmlns:a16="http://schemas.microsoft.com/office/drawing/2014/main" id="{28FB06B1-9EAF-46BC-B767-81149459FBA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91" name="図形 51">
          <a:extLst>
            <a:ext uri="{FF2B5EF4-FFF2-40B4-BE49-F238E27FC236}">
              <a16:creationId xmlns:a16="http://schemas.microsoft.com/office/drawing/2014/main" id="{6B8FBA29-3F0C-4630-A124-A8A4C6ABBF2E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92" name="図形 50">
          <a:extLst>
            <a:ext uri="{FF2B5EF4-FFF2-40B4-BE49-F238E27FC236}">
              <a16:creationId xmlns:a16="http://schemas.microsoft.com/office/drawing/2014/main" id="{71CC7B3D-A8BF-4BDE-A5C8-DC9F34B974B7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93" name="図形 51">
          <a:extLst>
            <a:ext uri="{FF2B5EF4-FFF2-40B4-BE49-F238E27FC236}">
              <a16:creationId xmlns:a16="http://schemas.microsoft.com/office/drawing/2014/main" id="{F8A873CF-6B3C-4B71-B289-0E6CD38D28F8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94" name="図形 50">
          <a:extLst>
            <a:ext uri="{FF2B5EF4-FFF2-40B4-BE49-F238E27FC236}">
              <a16:creationId xmlns:a16="http://schemas.microsoft.com/office/drawing/2014/main" id="{5C508C4A-4383-48AB-BC57-9E337EDA0716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895" name="図形 51">
          <a:extLst>
            <a:ext uri="{FF2B5EF4-FFF2-40B4-BE49-F238E27FC236}">
              <a16:creationId xmlns:a16="http://schemas.microsoft.com/office/drawing/2014/main" id="{D808835F-FA24-495C-8CD5-CA908DA6B47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896" name="図形 50">
          <a:extLst>
            <a:ext uri="{FF2B5EF4-FFF2-40B4-BE49-F238E27FC236}">
              <a16:creationId xmlns:a16="http://schemas.microsoft.com/office/drawing/2014/main" id="{FB52231E-DAE2-4551-985B-F23F310B5737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897" name="図形 51">
          <a:extLst>
            <a:ext uri="{FF2B5EF4-FFF2-40B4-BE49-F238E27FC236}">
              <a16:creationId xmlns:a16="http://schemas.microsoft.com/office/drawing/2014/main" id="{8CA39D08-0676-45BA-9CFE-5BBB99E10153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898" name="図形 50">
          <a:extLst>
            <a:ext uri="{FF2B5EF4-FFF2-40B4-BE49-F238E27FC236}">
              <a16:creationId xmlns:a16="http://schemas.microsoft.com/office/drawing/2014/main" id="{37CDF8BB-2F20-4E7F-BD9E-BA4AF62D10C9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899" name="図形 51">
          <a:extLst>
            <a:ext uri="{FF2B5EF4-FFF2-40B4-BE49-F238E27FC236}">
              <a16:creationId xmlns:a16="http://schemas.microsoft.com/office/drawing/2014/main" id="{63EE2695-8A09-4376-A5E7-2A1440C60CE6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00" name="図形 50">
          <a:extLst>
            <a:ext uri="{FF2B5EF4-FFF2-40B4-BE49-F238E27FC236}">
              <a16:creationId xmlns:a16="http://schemas.microsoft.com/office/drawing/2014/main" id="{59495655-579C-4920-B6AF-A19E5E950CF1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01" name="図形 51">
          <a:extLst>
            <a:ext uri="{FF2B5EF4-FFF2-40B4-BE49-F238E27FC236}">
              <a16:creationId xmlns:a16="http://schemas.microsoft.com/office/drawing/2014/main" id="{98FEE03E-D97B-411F-9894-4634268F62FA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02" name="図形 50">
          <a:extLst>
            <a:ext uri="{FF2B5EF4-FFF2-40B4-BE49-F238E27FC236}">
              <a16:creationId xmlns:a16="http://schemas.microsoft.com/office/drawing/2014/main" id="{6AD5D322-518C-4A1F-9999-6477AC7CF61C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03" name="図形 51">
          <a:extLst>
            <a:ext uri="{FF2B5EF4-FFF2-40B4-BE49-F238E27FC236}">
              <a16:creationId xmlns:a16="http://schemas.microsoft.com/office/drawing/2014/main" id="{687C2CC6-4B47-4C51-BFA4-1A2B336144A8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04" name="図形 50">
          <a:extLst>
            <a:ext uri="{FF2B5EF4-FFF2-40B4-BE49-F238E27FC236}">
              <a16:creationId xmlns:a16="http://schemas.microsoft.com/office/drawing/2014/main" id="{BCD4A23B-1946-4AB1-8896-3B848332419D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05" name="図形 51">
          <a:extLst>
            <a:ext uri="{FF2B5EF4-FFF2-40B4-BE49-F238E27FC236}">
              <a16:creationId xmlns:a16="http://schemas.microsoft.com/office/drawing/2014/main" id="{C3DDF5B5-D682-44A7-AB89-EB66DDA93A95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06" name="図形 50">
          <a:extLst>
            <a:ext uri="{FF2B5EF4-FFF2-40B4-BE49-F238E27FC236}">
              <a16:creationId xmlns:a16="http://schemas.microsoft.com/office/drawing/2014/main" id="{EBD4E0D1-737D-4F5E-9AFD-D6FB614B2585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07" name="図形 51">
          <a:extLst>
            <a:ext uri="{FF2B5EF4-FFF2-40B4-BE49-F238E27FC236}">
              <a16:creationId xmlns:a16="http://schemas.microsoft.com/office/drawing/2014/main" id="{42799EC8-522C-467A-8765-3EE4FAEB003A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08" name="図形 50">
          <a:extLst>
            <a:ext uri="{FF2B5EF4-FFF2-40B4-BE49-F238E27FC236}">
              <a16:creationId xmlns:a16="http://schemas.microsoft.com/office/drawing/2014/main" id="{DF7800BF-5AFE-4C0B-A911-0B376F55F662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09" name="図形 51">
          <a:extLst>
            <a:ext uri="{FF2B5EF4-FFF2-40B4-BE49-F238E27FC236}">
              <a16:creationId xmlns:a16="http://schemas.microsoft.com/office/drawing/2014/main" id="{9B368104-48CF-4E2A-B7D9-B90694DABA49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10" name="図形 50">
          <a:extLst>
            <a:ext uri="{FF2B5EF4-FFF2-40B4-BE49-F238E27FC236}">
              <a16:creationId xmlns:a16="http://schemas.microsoft.com/office/drawing/2014/main" id="{878C2C65-F26C-4030-9E03-BD3576F42747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11" name="図形 51">
          <a:extLst>
            <a:ext uri="{FF2B5EF4-FFF2-40B4-BE49-F238E27FC236}">
              <a16:creationId xmlns:a16="http://schemas.microsoft.com/office/drawing/2014/main" id="{5020E378-173F-4AC1-A0A5-D706D391BE1A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12" name="図形 50">
          <a:extLst>
            <a:ext uri="{FF2B5EF4-FFF2-40B4-BE49-F238E27FC236}">
              <a16:creationId xmlns:a16="http://schemas.microsoft.com/office/drawing/2014/main" id="{938C320E-19AE-44F3-A0EE-9FBC0A38F72A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13" name="図形 51">
          <a:extLst>
            <a:ext uri="{FF2B5EF4-FFF2-40B4-BE49-F238E27FC236}">
              <a16:creationId xmlns:a16="http://schemas.microsoft.com/office/drawing/2014/main" id="{A281B53F-923A-434D-BDBB-5F6C42E96D4D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14" name="図形 50">
          <a:extLst>
            <a:ext uri="{FF2B5EF4-FFF2-40B4-BE49-F238E27FC236}">
              <a16:creationId xmlns:a16="http://schemas.microsoft.com/office/drawing/2014/main" id="{89D2B3EE-F9F5-44A0-B95F-0AEB8AC446D3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15" name="図形 51">
          <a:extLst>
            <a:ext uri="{FF2B5EF4-FFF2-40B4-BE49-F238E27FC236}">
              <a16:creationId xmlns:a16="http://schemas.microsoft.com/office/drawing/2014/main" id="{EFF338D5-5E25-4F1F-94EF-642D1428DC4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16" name="図形 50">
          <a:extLst>
            <a:ext uri="{FF2B5EF4-FFF2-40B4-BE49-F238E27FC236}">
              <a16:creationId xmlns:a16="http://schemas.microsoft.com/office/drawing/2014/main" id="{94C5B96E-CDBC-458D-8A0E-500A801BD57F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17" name="図形 51">
          <a:extLst>
            <a:ext uri="{FF2B5EF4-FFF2-40B4-BE49-F238E27FC236}">
              <a16:creationId xmlns:a16="http://schemas.microsoft.com/office/drawing/2014/main" id="{864078A2-C2A6-4FC0-8600-24A0AA0DBFBC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918" name="図形 50">
          <a:extLst>
            <a:ext uri="{FF2B5EF4-FFF2-40B4-BE49-F238E27FC236}">
              <a16:creationId xmlns:a16="http://schemas.microsoft.com/office/drawing/2014/main" id="{7C9EEAC7-F4C6-4FB5-AEF5-AA1CBEA29259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919" name="図形 51">
          <a:extLst>
            <a:ext uri="{FF2B5EF4-FFF2-40B4-BE49-F238E27FC236}">
              <a16:creationId xmlns:a16="http://schemas.microsoft.com/office/drawing/2014/main" id="{87739DDE-176F-4D60-8D50-B4D5E8B57D26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920" name="図形 50">
          <a:extLst>
            <a:ext uri="{FF2B5EF4-FFF2-40B4-BE49-F238E27FC236}">
              <a16:creationId xmlns:a16="http://schemas.microsoft.com/office/drawing/2014/main" id="{0654ABF7-54AE-4C72-AB32-D2854433D375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921" name="図形 51">
          <a:extLst>
            <a:ext uri="{FF2B5EF4-FFF2-40B4-BE49-F238E27FC236}">
              <a16:creationId xmlns:a16="http://schemas.microsoft.com/office/drawing/2014/main" id="{F3B316E4-4913-44F2-9D93-3D7B8FB5F4BC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922" name="図形 50">
          <a:extLst>
            <a:ext uri="{FF2B5EF4-FFF2-40B4-BE49-F238E27FC236}">
              <a16:creationId xmlns:a16="http://schemas.microsoft.com/office/drawing/2014/main" id="{4E99D81A-2395-4387-92B6-01BB4EFBD4F6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923" name="図形 51">
          <a:extLst>
            <a:ext uri="{FF2B5EF4-FFF2-40B4-BE49-F238E27FC236}">
              <a16:creationId xmlns:a16="http://schemas.microsoft.com/office/drawing/2014/main" id="{3843A1A6-08BF-41F0-8F6D-AF12D0CBB432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924" name="図形 50">
          <a:extLst>
            <a:ext uri="{FF2B5EF4-FFF2-40B4-BE49-F238E27FC236}">
              <a16:creationId xmlns:a16="http://schemas.microsoft.com/office/drawing/2014/main" id="{BB53D6ED-0665-41D3-B59B-829E4A76EC0D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925" name="図形 51">
          <a:extLst>
            <a:ext uri="{FF2B5EF4-FFF2-40B4-BE49-F238E27FC236}">
              <a16:creationId xmlns:a16="http://schemas.microsoft.com/office/drawing/2014/main" id="{FE514FC4-964C-4FD6-8ABB-1828A9E85564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926" name="図形 50">
          <a:extLst>
            <a:ext uri="{FF2B5EF4-FFF2-40B4-BE49-F238E27FC236}">
              <a16:creationId xmlns:a16="http://schemas.microsoft.com/office/drawing/2014/main" id="{C9F7CAA9-1F37-4AE0-980A-E7AA545E94DA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927" name="図形 51">
          <a:extLst>
            <a:ext uri="{FF2B5EF4-FFF2-40B4-BE49-F238E27FC236}">
              <a16:creationId xmlns:a16="http://schemas.microsoft.com/office/drawing/2014/main" id="{E1930815-4B68-445B-901A-C61836C299E0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928" name="図形 50">
          <a:extLst>
            <a:ext uri="{FF2B5EF4-FFF2-40B4-BE49-F238E27FC236}">
              <a16:creationId xmlns:a16="http://schemas.microsoft.com/office/drawing/2014/main" id="{46A1723F-7823-432E-A021-D309C717C871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929" name="図形 51">
          <a:extLst>
            <a:ext uri="{FF2B5EF4-FFF2-40B4-BE49-F238E27FC236}">
              <a16:creationId xmlns:a16="http://schemas.microsoft.com/office/drawing/2014/main" id="{F75471FF-56E7-457A-AA3A-4F0CC53E335D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930" name="図形 50">
          <a:extLst>
            <a:ext uri="{FF2B5EF4-FFF2-40B4-BE49-F238E27FC236}">
              <a16:creationId xmlns:a16="http://schemas.microsoft.com/office/drawing/2014/main" id="{9AF593BB-661A-49AC-9D09-202A92EEF6F2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931" name="図形 51">
          <a:extLst>
            <a:ext uri="{FF2B5EF4-FFF2-40B4-BE49-F238E27FC236}">
              <a16:creationId xmlns:a16="http://schemas.microsoft.com/office/drawing/2014/main" id="{D318BD43-64FB-4BC1-AFD2-BC346EA2FA6A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932" name="図形 50">
          <a:extLst>
            <a:ext uri="{FF2B5EF4-FFF2-40B4-BE49-F238E27FC236}">
              <a16:creationId xmlns:a16="http://schemas.microsoft.com/office/drawing/2014/main" id="{1C9113B1-8A5D-44C6-98EA-C2286CB1FB54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933" name="図形 51">
          <a:extLst>
            <a:ext uri="{FF2B5EF4-FFF2-40B4-BE49-F238E27FC236}">
              <a16:creationId xmlns:a16="http://schemas.microsoft.com/office/drawing/2014/main" id="{7391EDAE-70D1-49D9-9375-B689F1391255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934" name="図形 50">
          <a:extLst>
            <a:ext uri="{FF2B5EF4-FFF2-40B4-BE49-F238E27FC236}">
              <a16:creationId xmlns:a16="http://schemas.microsoft.com/office/drawing/2014/main" id="{6B78A35D-B274-485F-AE30-70205C01D7FF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935" name="図形 51">
          <a:extLst>
            <a:ext uri="{FF2B5EF4-FFF2-40B4-BE49-F238E27FC236}">
              <a16:creationId xmlns:a16="http://schemas.microsoft.com/office/drawing/2014/main" id="{FD0AB395-B36F-486A-94E2-53B70C6133A6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936" name="図形 50">
          <a:extLst>
            <a:ext uri="{FF2B5EF4-FFF2-40B4-BE49-F238E27FC236}">
              <a16:creationId xmlns:a16="http://schemas.microsoft.com/office/drawing/2014/main" id="{048B28F9-C4C5-4976-BD01-27A2E7ABD0D0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937" name="図形 51">
          <a:extLst>
            <a:ext uri="{FF2B5EF4-FFF2-40B4-BE49-F238E27FC236}">
              <a16:creationId xmlns:a16="http://schemas.microsoft.com/office/drawing/2014/main" id="{E7E817F6-A2E0-40EE-A58B-3D111458B6A8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938" name="図形 50">
          <a:extLst>
            <a:ext uri="{FF2B5EF4-FFF2-40B4-BE49-F238E27FC236}">
              <a16:creationId xmlns:a16="http://schemas.microsoft.com/office/drawing/2014/main" id="{3073313A-D512-4BCF-A898-7244A5F5FB03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939" name="図形 51">
          <a:extLst>
            <a:ext uri="{FF2B5EF4-FFF2-40B4-BE49-F238E27FC236}">
              <a16:creationId xmlns:a16="http://schemas.microsoft.com/office/drawing/2014/main" id="{673A56F4-A711-433C-AEBC-CE37CB8D38C9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940" name="図形 50">
          <a:extLst>
            <a:ext uri="{FF2B5EF4-FFF2-40B4-BE49-F238E27FC236}">
              <a16:creationId xmlns:a16="http://schemas.microsoft.com/office/drawing/2014/main" id="{E2795139-54E6-44F5-AEC5-79DCAFFD2D77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5941" name="図形 51">
          <a:extLst>
            <a:ext uri="{FF2B5EF4-FFF2-40B4-BE49-F238E27FC236}">
              <a16:creationId xmlns:a16="http://schemas.microsoft.com/office/drawing/2014/main" id="{E3CEC452-0C38-4638-8B7D-D18AD98FD74B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942" name="図形 50">
          <a:extLst>
            <a:ext uri="{FF2B5EF4-FFF2-40B4-BE49-F238E27FC236}">
              <a16:creationId xmlns:a16="http://schemas.microsoft.com/office/drawing/2014/main" id="{1B4315BE-54A4-45FE-8555-4EA393A6C9F5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943" name="図形 51">
          <a:extLst>
            <a:ext uri="{FF2B5EF4-FFF2-40B4-BE49-F238E27FC236}">
              <a16:creationId xmlns:a16="http://schemas.microsoft.com/office/drawing/2014/main" id="{D9506C7E-B533-40F5-8568-6C88DA7EB04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944" name="図形 50">
          <a:extLst>
            <a:ext uri="{FF2B5EF4-FFF2-40B4-BE49-F238E27FC236}">
              <a16:creationId xmlns:a16="http://schemas.microsoft.com/office/drawing/2014/main" id="{D9D38BEF-9CD0-4DAA-844C-5FF7BA3D566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945" name="図形 51">
          <a:extLst>
            <a:ext uri="{FF2B5EF4-FFF2-40B4-BE49-F238E27FC236}">
              <a16:creationId xmlns:a16="http://schemas.microsoft.com/office/drawing/2014/main" id="{4F269755-A342-426A-A027-EFB721462BAD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946" name="図形 50">
          <a:extLst>
            <a:ext uri="{FF2B5EF4-FFF2-40B4-BE49-F238E27FC236}">
              <a16:creationId xmlns:a16="http://schemas.microsoft.com/office/drawing/2014/main" id="{B68A40A3-56C4-4FDA-A748-1FD3E199079F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947" name="図形 51">
          <a:extLst>
            <a:ext uri="{FF2B5EF4-FFF2-40B4-BE49-F238E27FC236}">
              <a16:creationId xmlns:a16="http://schemas.microsoft.com/office/drawing/2014/main" id="{370B89F9-4617-4210-874A-E994FD87A92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948" name="図形 50">
          <a:extLst>
            <a:ext uri="{FF2B5EF4-FFF2-40B4-BE49-F238E27FC236}">
              <a16:creationId xmlns:a16="http://schemas.microsoft.com/office/drawing/2014/main" id="{71028991-C7E8-4783-A5A9-6AA508368616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949" name="図形 51">
          <a:extLst>
            <a:ext uri="{FF2B5EF4-FFF2-40B4-BE49-F238E27FC236}">
              <a16:creationId xmlns:a16="http://schemas.microsoft.com/office/drawing/2014/main" id="{9618D36D-65ED-417E-951C-6DC9EC81F70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950" name="図形 50">
          <a:extLst>
            <a:ext uri="{FF2B5EF4-FFF2-40B4-BE49-F238E27FC236}">
              <a16:creationId xmlns:a16="http://schemas.microsoft.com/office/drawing/2014/main" id="{014A2EA9-0258-4657-97D1-2DB0BD5719B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951" name="図形 51">
          <a:extLst>
            <a:ext uri="{FF2B5EF4-FFF2-40B4-BE49-F238E27FC236}">
              <a16:creationId xmlns:a16="http://schemas.microsoft.com/office/drawing/2014/main" id="{E2F852D2-181E-4BEC-B2CE-861075F988CF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952" name="図形 50">
          <a:extLst>
            <a:ext uri="{FF2B5EF4-FFF2-40B4-BE49-F238E27FC236}">
              <a16:creationId xmlns:a16="http://schemas.microsoft.com/office/drawing/2014/main" id="{17041AFA-AFFE-441B-9FDE-D66140C7E948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953" name="図形 51">
          <a:extLst>
            <a:ext uri="{FF2B5EF4-FFF2-40B4-BE49-F238E27FC236}">
              <a16:creationId xmlns:a16="http://schemas.microsoft.com/office/drawing/2014/main" id="{35C2D274-27DF-47BB-8BB3-DEBBC0A82DFA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954" name="図形 50">
          <a:extLst>
            <a:ext uri="{FF2B5EF4-FFF2-40B4-BE49-F238E27FC236}">
              <a16:creationId xmlns:a16="http://schemas.microsoft.com/office/drawing/2014/main" id="{6C809E57-BA92-4859-B544-E8F3873E256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955" name="図形 51">
          <a:extLst>
            <a:ext uri="{FF2B5EF4-FFF2-40B4-BE49-F238E27FC236}">
              <a16:creationId xmlns:a16="http://schemas.microsoft.com/office/drawing/2014/main" id="{D973E365-1333-4072-8C0A-88B22198E8F7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956" name="図形 50">
          <a:extLst>
            <a:ext uri="{FF2B5EF4-FFF2-40B4-BE49-F238E27FC236}">
              <a16:creationId xmlns:a16="http://schemas.microsoft.com/office/drawing/2014/main" id="{49D76DBE-1C89-4A1D-8C51-EBB8182C480B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957" name="図形 51">
          <a:extLst>
            <a:ext uri="{FF2B5EF4-FFF2-40B4-BE49-F238E27FC236}">
              <a16:creationId xmlns:a16="http://schemas.microsoft.com/office/drawing/2014/main" id="{F777091B-95F8-41FA-B6DE-64E5641C3D50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958" name="図形 50">
          <a:extLst>
            <a:ext uri="{FF2B5EF4-FFF2-40B4-BE49-F238E27FC236}">
              <a16:creationId xmlns:a16="http://schemas.microsoft.com/office/drawing/2014/main" id="{F04023D8-C1E0-405D-A304-6965A26E2CB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959" name="図形 51">
          <a:extLst>
            <a:ext uri="{FF2B5EF4-FFF2-40B4-BE49-F238E27FC236}">
              <a16:creationId xmlns:a16="http://schemas.microsoft.com/office/drawing/2014/main" id="{0D450827-C013-4DCB-B37B-54348EF1D1CA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960" name="図形 50">
          <a:extLst>
            <a:ext uri="{FF2B5EF4-FFF2-40B4-BE49-F238E27FC236}">
              <a16:creationId xmlns:a16="http://schemas.microsoft.com/office/drawing/2014/main" id="{F646DD72-AC2B-4428-BBC1-29CC8D0E8D4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961" name="図形 51">
          <a:extLst>
            <a:ext uri="{FF2B5EF4-FFF2-40B4-BE49-F238E27FC236}">
              <a16:creationId xmlns:a16="http://schemas.microsoft.com/office/drawing/2014/main" id="{98BF7D03-313F-450D-A3E5-CFBA13E01690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962" name="図形 50">
          <a:extLst>
            <a:ext uri="{FF2B5EF4-FFF2-40B4-BE49-F238E27FC236}">
              <a16:creationId xmlns:a16="http://schemas.microsoft.com/office/drawing/2014/main" id="{67347E39-0E46-4B20-A71E-36FD7832C530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963" name="図形 51">
          <a:extLst>
            <a:ext uri="{FF2B5EF4-FFF2-40B4-BE49-F238E27FC236}">
              <a16:creationId xmlns:a16="http://schemas.microsoft.com/office/drawing/2014/main" id="{BFF504B5-7C49-4C0A-A93D-A721453FEF68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964" name="図形 50">
          <a:extLst>
            <a:ext uri="{FF2B5EF4-FFF2-40B4-BE49-F238E27FC236}">
              <a16:creationId xmlns:a16="http://schemas.microsoft.com/office/drawing/2014/main" id="{009422AB-C8B0-4727-AAA3-FFAEDA410690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5965" name="図形 51">
          <a:extLst>
            <a:ext uri="{FF2B5EF4-FFF2-40B4-BE49-F238E27FC236}">
              <a16:creationId xmlns:a16="http://schemas.microsoft.com/office/drawing/2014/main" id="{9FB8225D-8DEE-4F75-B840-9085EF3448B5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66" name="図形 50">
          <a:extLst>
            <a:ext uri="{FF2B5EF4-FFF2-40B4-BE49-F238E27FC236}">
              <a16:creationId xmlns:a16="http://schemas.microsoft.com/office/drawing/2014/main" id="{A2568230-4C68-415A-A21C-A8282C1CA699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67" name="図形 51">
          <a:extLst>
            <a:ext uri="{FF2B5EF4-FFF2-40B4-BE49-F238E27FC236}">
              <a16:creationId xmlns:a16="http://schemas.microsoft.com/office/drawing/2014/main" id="{1369D2C0-6BC4-411F-A8FB-6D139F37AFD2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68" name="図形 50">
          <a:extLst>
            <a:ext uri="{FF2B5EF4-FFF2-40B4-BE49-F238E27FC236}">
              <a16:creationId xmlns:a16="http://schemas.microsoft.com/office/drawing/2014/main" id="{135E0587-9C2F-4DEA-8E3E-CF9C515E9EE2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69" name="図形 51">
          <a:extLst>
            <a:ext uri="{FF2B5EF4-FFF2-40B4-BE49-F238E27FC236}">
              <a16:creationId xmlns:a16="http://schemas.microsoft.com/office/drawing/2014/main" id="{CCAA6164-0175-456C-B8B6-72117B6D5CFF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70" name="図形 50">
          <a:extLst>
            <a:ext uri="{FF2B5EF4-FFF2-40B4-BE49-F238E27FC236}">
              <a16:creationId xmlns:a16="http://schemas.microsoft.com/office/drawing/2014/main" id="{488FB9BE-6D37-435D-ABDA-6A7CDFA241B1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71" name="図形 51">
          <a:extLst>
            <a:ext uri="{FF2B5EF4-FFF2-40B4-BE49-F238E27FC236}">
              <a16:creationId xmlns:a16="http://schemas.microsoft.com/office/drawing/2014/main" id="{D61D5A24-949A-4DED-85B1-645F89F344E2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72" name="図形 50">
          <a:extLst>
            <a:ext uri="{FF2B5EF4-FFF2-40B4-BE49-F238E27FC236}">
              <a16:creationId xmlns:a16="http://schemas.microsoft.com/office/drawing/2014/main" id="{3474F7CC-0730-496C-8437-BF5BB681C247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73" name="図形 51">
          <a:extLst>
            <a:ext uri="{FF2B5EF4-FFF2-40B4-BE49-F238E27FC236}">
              <a16:creationId xmlns:a16="http://schemas.microsoft.com/office/drawing/2014/main" id="{CF316E6B-45EE-4A14-9013-154EF94810E3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74" name="図形 50">
          <a:extLst>
            <a:ext uri="{FF2B5EF4-FFF2-40B4-BE49-F238E27FC236}">
              <a16:creationId xmlns:a16="http://schemas.microsoft.com/office/drawing/2014/main" id="{80D0C058-28A2-404D-B938-9EF583F87B51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75" name="図形 51">
          <a:extLst>
            <a:ext uri="{FF2B5EF4-FFF2-40B4-BE49-F238E27FC236}">
              <a16:creationId xmlns:a16="http://schemas.microsoft.com/office/drawing/2014/main" id="{32438F4A-02E8-4546-9A1C-E733E06ECA7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76" name="図形 50">
          <a:extLst>
            <a:ext uri="{FF2B5EF4-FFF2-40B4-BE49-F238E27FC236}">
              <a16:creationId xmlns:a16="http://schemas.microsoft.com/office/drawing/2014/main" id="{91923CDA-2008-4F09-83BB-C970CBC16B61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77" name="図形 51">
          <a:extLst>
            <a:ext uri="{FF2B5EF4-FFF2-40B4-BE49-F238E27FC236}">
              <a16:creationId xmlns:a16="http://schemas.microsoft.com/office/drawing/2014/main" id="{98C632C2-5C5E-4FC2-A7ED-091E9E32C61B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78" name="図形 50">
          <a:extLst>
            <a:ext uri="{FF2B5EF4-FFF2-40B4-BE49-F238E27FC236}">
              <a16:creationId xmlns:a16="http://schemas.microsoft.com/office/drawing/2014/main" id="{1F736248-BDA2-44F1-91A4-4B3A4D6D8F99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79" name="図形 51">
          <a:extLst>
            <a:ext uri="{FF2B5EF4-FFF2-40B4-BE49-F238E27FC236}">
              <a16:creationId xmlns:a16="http://schemas.microsoft.com/office/drawing/2014/main" id="{FDFF2EEC-190A-42B6-AFA4-641C2CD1EF1B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80" name="図形 50">
          <a:extLst>
            <a:ext uri="{FF2B5EF4-FFF2-40B4-BE49-F238E27FC236}">
              <a16:creationId xmlns:a16="http://schemas.microsoft.com/office/drawing/2014/main" id="{CB030DC0-9D69-4349-9DB0-5BB905BE1D37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81" name="図形 51">
          <a:extLst>
            <a:ext uri="{FF2B5EF4-FFF2-40B4-BE49-F238E27FC236}">
              <a16:creationId xmlns:a16="http://schemas.microsoft.com/office/drawing/2014/main" id="{0C18B265-41A6-41CF-95E0-D442AE06C570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82" name="図形 50">
          <a:extLst>
            <a:ext uri="{FF2B5EF4-FFF2-40B4-BE49-F238E27FC236}">
              <a16:creationId xmlns:a16="http://schemas.microsoft.com/office/drawing/2014/main" id="{F5B6CBF4-8A79-4516-B052-0805450F00F2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83" name="図形 51">
          <a:extLst>
            <a:ext uri="{FF2B5EF4-FFF2-40B4-BE49-F238E27FC236}">
              <a16:creationId xmlns:a16="http://schemas.microsoft.com/office/drawing/2014/main" id="{DBEF5230-A158-4FC6-AF9E-197FF3D1FFF0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84" name="図形 50">
          <a:extLst>
            <a:ext uri="{FF2B5EF4-FFF2-40B4-BE49-F238E27FC236}">
              <a16:creationId xmlns:a16="http://schemas.microsoft.com/office/drawing/2014/main" id="{24C6FEDD-EAF0-4E58-9A62-7E5292D77856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85" name="図形 51">
          <a:extLst>
            <a:ext uri="{FF2B5EF4-FFF2-40B4-BE49-F238E27FC236}">
              <a16:creationId xmlns:a16="http://schemas.microsoft.com/office/drawing/2014/main" id="{0E594F8F-1FB5-41B6-933E-5845B67A980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86" name="図形 50">
          <a:extLst>
            <a:ext uri="{FF2B5EF4-FFF2-40B4-BE49-F238E27FC236}">
              <a16:creationId xmlns:a16="http://schemas.microsoft.com/office/drawing/2014/main" id="{4D11914A-C84C-429D-ADE6-D6BFC261D01A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5987" name="図形 51">
          <a:extLst>
            <a:ext uri="{FF2B5EF4-FFF2-40B4-BE49-F238E27FC236}">
              <a16:creationId xmlns:a16="http://schemas.microsoft.com/office/drawing/2014/main" id="{0BFBB903-63C2-418D-826E-89F3F84D52B8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988" name="図形 50">
          <a:extLst>
            <a:ext uri="{FF2B5EF4-FFF2-40B4-BE49-F238E27FC236}">
              <a16:creationId xmlns:a16="http://schemas.microsoft.com/office/drawing/2014/main" id="{B595A762-9066-4E14-B27E-A253747513BC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989" name="図形 51">
          <a:extLst>
            <a:ext uri="{FF2B5EF4-FFF2-40B4-BE49-F238E27FC236}">
              <a16:creationId xmlns:a16="http://schemas.microsoft.com/office/drawing/2014/main" id="{9FBDA868-E302-46FA-972A-42EE87F50787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990" name="図形 50">
          <a:extLst>
            <a:ext uri="{FF2B5EF4-FFF2-40B4-BE49-F238E27FC236}">
              <a16:creationId xmlns:a16="http://schemas.microsoft.com/office/drawing/2014/main" id="{57840637-4EEB-4964-8D73-34D91421A1CA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991" name="図形 51">
          <a:extLst>
            <a:ext uri="{FF2B5EF4-FFF2-40B4-BE49-F238E27FC236}">
              <a16:creationId xmlns:a16="http://schemas.microsoft.com/office/drawing/2014/main" id="{9736D1A5-E964-4825-9F46-339A6D6D71DC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992" name="図形 50">
          <a:extLst>
            <a:ext uri="{FF2B5EF4-FFF2-40B4-BE49-F238E27FC236}">
              <a16:creationId xmlns:a16="http://schemas.microsoft.com/office/drawing/2014/main" id="{C2044D9C-830D-4BE8-AC59-E93AC764C0E8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993" name="図形 51">
          <a:extLst>
            <a:ext uri="{FF2B5EF4-FFF2-40B4-BE49-F238E27FC236}">
              <a16:creationId xmlns:a16="http://schemas.microsoft.com/office/drawing/2014/main" id="{92D10AEF-63D2-4C64-960F-0462B084108A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994" name="図形 50">
          <a:extLst>
            <a:ext uri="{FF2B5EF4-FFF2-40B4-BE49-F238E27FC236}">
              <a16:creationId xmlns:a16="http://schemas.microsoft.com/office/drawing/2014/main" id="{E0050318-F75D-49C6-A6DC-03D6C9A9E63D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995" name="図形 51">
          <a:extLst>
            <a:ext uri="{FF2B5EF4-FFF2-40B4-BE49-F238E27FC236}">
              <a16:creationId xmlns:a16="http://schemas.microsoft.com/office/drawing/2014/main" id="{3D3E0D3A-CF61-4FDB-A851-F52E8CD95DCD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996" name="図形 50">
          <a:extLst>
            <a:ext uri="{FF2B5EF4-FFF2-40B4-BE49-F238E27FC236}">
              <a16:creationId xmlns:a16="http://schemas.microsoft.com/office/drawing/2014/main" id="{744CA5D2-CFD5-46A8-8559-DA0389CEC41A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997" name="図形 51">
          <a:extLst>
            <a:ext uri="{FF2B5EF4-FFF2-40B4-BE49-F238E27FC236}">
              <a16:creationId xmlns:a16="http://schemas.microsoft.com/office/drawing/2014/main" id="{30741503-AF4B-4245-B346-E3897A7B1552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998" name="図形 50">
          <a:extLst>
            <a:ext uri="{FF2B5EF4-FFF2-40B4-BE49-F238E27FC236}">
              <a16:creationId xmlns:a16="http://schemas.microsoft.com/office/drawing/2014/main" id="{F76658F0-19CC-422A-8C11-BC19C5A897A7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5999" name="図形 51">
          <a:extLst>
            <a:ext uri="{FF2B5EF4-FFF2-40B4-BE49-F238E27FC236}">
              <a16:creationId xmlns:a16="http://schemas.microsoft.com/office/drawing/2014/main" id="{3ECF8FC8-F8B9-43A8-A194-5146F6EF4D50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6000" name="図形 50">
          <a:extLst>
            <a:ext uri="{FF2B5EF4-FFF2-40B4-BE49-F238E27FC236}">
              <a16:creationId xmlns:a16="http://schemas.microsoft.com/office/drawing/2014/main" id="{39BDC1B7-A2B7-469C-AD17-31EB480F2605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6001" name="図形 51">
          <a:extLst>
            <a:ext uri="{FF2B5EF4-FFF2-40B4-BE49-F238E27FC236}">
              <a16:creationId xmlns:a16="http://schemas.microsoft.com/office/drawing/2014/main" id="{01B44515-61EE-462F-B562-6785B36B5FD1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75077</xdr:colOff>
      <xdr:row>2</xdr:row>
      <xdr:rowOff>24092</xdr:rowOff>
    </xdr:from>
    <xdr:to>
      <xdr:col>10</xdr:col>
      <xdr:colOff>63871</xdr:colOff>
      <xdr:row>3</xdr:row>
      <xdr:rowOff>44263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C10DFD61-A121-4C2D-A93A-33612A02FD73}"/>
            </a:ext>
          </a:extLst>
        </xdr:cNvPr>
        <xdr:cNvSpPr/>
      </xdr:nvSpPr>
      <xdr:spPr>
        <a:xfrm>
          <a:off x="4161302" y="538442"/>
          <a:ext cx="1617569" cy="239246"/>
        </a:xfrm>
        <a:prstGeom prst="wedgeRectCallout">
          <a:avLst>
            <a:gd name="adj1" fmla="val -69127"/>
            <a:gd name="adj2" fmla="val -116562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低減値の変更はこちら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9"/>
  <sheetViews>
    <sheetView view="pageBreakPreview" zoomScaleNormal="100" workbookViewId="0">
      <selection activeCell="P29" sqref="P29"/>
    </sheetView>
  </sheetViews>
  <sheetFormatPr defaultRowHeight="13.5"/>
  <cols>
    <col min="1" max="1" width="6.5" style="48" customWidth="1"/>
    <col min="2" max="10" width="6.5" style="43" customWidth="1"/>
    <col min="11" max="11" width="7.25" style="43" bestFit="1" customWidth="1"/>
    <col min="12" max="12" width="6.5" style="43" customWidth="1"/>
    <col min="13" max="13" width="3.875" style="43" customWidth="1"/>
  </cols>
  <sheetData>
    <row r="1" spans="1:24" s="43" customFormat="1" ht="21.75" customHeight="1">
      <c r="A1" s="48"/>
      <c r="K1" s="49" t="s">
        <v>16</v>
      </c>
      <c r="L1" s="88" t="s">
        <v>17</v>
      </c>
      <c r="M1" s="50"/>
    </row>
    <row r="2" spans="1:24" s="43" customFormat="1" ht="21.75" customHeight="1">
      <c r="A2" s="48"/>
      <c r="B2" s="87" t="s">
        <v>58</v>
      </c>
      <c r="D2" s="51"/>
      <c r="F2" s="52"/>
      <c r="G2" s="52"/>
      <c r="K2" s="89">
        <v>7</v>
      </c>
      <c r="L2" s="47" t="s">
        <v>59</v>
      </c>
    </row>
    <row r="3" spans="1:24" s="83" customFormat="1" ht="17.25" customHeight="1">
      <c r="A3" s="53"/>
      <c r="B3" s="54"/>
      <c r="C3" s="54"/>
      <c r="D3" s="55"/>
      <c r="E3" s="54"/>
      <c r="F3" s="54"/>
      <c r="G3" s="54"/>
      <c r="H3" s="54"/>
      <c r="I3" s="54"/>
      <c r="J3" s="54"/>
      <c r="K3" s="54"/>
      <c r="L3" s="54"/>
      <c r="M3" s="54"/>
      <c r="X3" s="54"/>
    </row>
    <row r="4" spans="1:24" s="57" customFormat="1" ht="17.25" customHeight="1">
      <c r="A4" s="56"/>
    </row>
    <row r="5" spans="1:24" s="43" customFormat="1" ht="17.25" customHeight="1">
      <c r="A5" s="48"/>
    </row>
    <row r="6" spans="1:24" s="43" customFormat="1" ht="17.25" customHeight="1">
      <c r="A6" s="58"/>
      <c r="B6" s="90" t="s">
        <v>52</v>
      </c>
      <c r="C6" s="90" t="s">
        <v>52</v>
      </c>
      <c r="D6" s="90" t="s">
        <v>52</v>
      </c>
      <c r="E6" s="90" t="s">
        <v>52</v>
      </c>
      <c r="F6" s="90" t="s">
        <v>52</v>
      </c>
      <c r="G6" s="90" t="s">
        <v>52</v>
      </c>
      <c r="H6" s="90" t="s">
        <v>52</v>
      </c>
      <c r="I6" s="90" t="s">
        <v>52</v>
      </c>
      <c r="J6" s="90" t="s">
        <v>52</v>
      </c>
      <c r="K6" s="90" t="s">
        <v>52</v>
      </c>
      <c r="L6" s="90" t="s">
        <v>52</v>
      </c>
      <c r="M6" s="59"/>
    </row>
    <row r="7" spans="1:24" s="43" customFormat="1" ht="17.25" customHeight="1">
      <c r="A7" s="58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59"/>
    </row>
    <row r="8" spans="1:24" s="43" customFormat="1" ht="17.25" customHeight="1">
      <c r="A8" s="58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59"/>
    </row>
    <row r="9" spans="1:24" s="43" customFormat="1" ht="17.25" customHeight="1">
      <c r="A9" s="58">
        <v>8</v>
      </c>
      <c r="B9" s="62"/>
      <c r="C9" s="62"/>
      <c r="D9" s="62"/>
      <c r="E9" s="63"/>
      <c r="F9" s="63"/>
      <c r="G9" s="62"/>
      <c r="H9" s="62"/>
      <c r="I9" s="62"/>
      <c r="J9" s="62"/>
      <c r="K9" s="62"/>
      <c r="L9" s="62"/>
      <c r="M9" s="59"/>
    </row>
    <row r="10" spans="1:24" s="43" customFormat="1" ht="17.25" customHeight="1">
      <c r="A10" s="58"/>
      <c r="B10" s="90" t="s">
        <v>52</v>
      </c>
      <c r="C10" s="90" t="s">
        <v>52</v>
      </c>
      <c r="D10" s="90" t="s">
        <v>52</v>
      </c>
      <c r="E10" s="90" t="s">
        <v>52</v>
      </c>
      <c r="F10" s="90" t="s">
        <v>52</v>
      </c>
      <c r="G10" s="90" t="s">
        <v>52</v>
      </c>
      <c r="H10" s="90" t="s">
        <v>52</v>
      </c>
      <c r="I10" s="90" t="s">
        <v>52</v>
      </c>
      <c r="J10" s="90" t="s">
        <v>52</v>
      </c>
      <c r="K10" s="90" t="s">
        <v>52</v>
      </c>
      <c r="L10" s="90" t="s">
        <v>52</v>
      </c>
      <c r="M10" s="59"/>
    </row>
    <row r="11" spans="1:24" s="43" customFormat="1" ht="17.25" customHeight="1">
      <c r="A11" s="58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59"/>
    </row>
    <row r="12" spans="1:24" s="43" customFormat="1" ht="17.25" customHeight="1">
      <c r="A12" s="58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59"/>
    </row>
    <row r="13" spans="1:24" s="43" customFormat="1" ht="17.25" customHeight="1">
      <c r="A13" s="58">
        <v>7</v>
      </c>
      <c r="B13" s="62"/>
      <c r="C13" s="62"/>
      <c r="D13" s="62"/>
      <c r="E13" s="63"/>
      <c r="F13" s="63"/>
      <c r="G13" s="62"/>
      <c r="H13" s="62"/>
      <c r="I13" s="62"/>
      <c r="J13" s="62"/>
      <c r="K13" s="62"/>
      <c r="L13" s="62"/>
      <c r="M13" s="59"/>
    </row>
    <row r="14" spans="1:24" s="43" customFormat="1" ht="17.25" customHeight="1">
      <c r="A14" s="58"/>
      <c r="B14" s="90" t="s">
        <v>52</v>
      </c>
      <c r="C14" s="90" t="s">
        <v>52</v>
      </c>
      <c r="D14" s="90" t="s">
        <v>52</v>
      </c>
      <c r="E14" s="90" t="s">
        <v>52</v>
      </c>
      <c r="F14" s="90" t="s">
        <v>52</v>
      </c>
      <c r="G14" s="90" t="s">
        <v>52</v>
      </c>
      <c r="H14" s="90" t="s">
        <v>52</v>
      </c>
      <c r="I14" s="90" t="s">
        <v>52</v>
      </c>
      <c r="J14" s="90" t="s">
        <v>52</v>
      </c>
      <c r="K14" s="90" t="s">
        <v>52</v>
      </c>
      <c r="L14" s="90" t="s">
        <v>52</v>
      </c>
      <c r="M14" s="59"/>
    </row>
    <row r="15" spans="1:24" s="43" customFormat="1" ht="17.25" customHeight="1">
      <c r="A15" s="58"/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59"/>
    </row>
    <row r="16" spans="1:24" s="43" customFormat="1" ht="17.25" customHeight="1">
      <c r="A16" s="58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59"/>
    </row>
    <row r="17" spans="1:13" s="43" customFormat="1" ht="17.25" customHeight="1">
      <c r="A17" s="58">
        <v>6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59"/>
    </row>
    <row r="18" spans="1:13" s="43" customFormat="1" ht="17.25" customHeight="1">
      <c r="A18" s="58"/>
      <c r="B18" s="90" t="s">
        <v>52</v>
      </c>
      <c r="C18" s="90" t="s">
        <v>52</v>
      </c>
      <c r="D18" s="90" t="s">
        <v>52</v>
      </c>
      <c r="E18" s="90" t="s">
        <v>52</v>
      </c>
      <c r="F18" s="90" t="s">
        <v>52</v>
      </c>
      <c r="G18" s="90" t="s">
        <v>52</v>
      </c>
      <c r="H18" s="90" t="s">
        <v>52</v>
      </c>
      <c r="I18" s="90" t="s">
        <v>52</v>
      </c>
      <c r="J18" s="90" t="s">
        <v>52</v>
      </c>
      <c r="K18" s="90" t="s">
        <v>52</v>
      </c>
      <c r="L18" s="90" t="s">
        <v>52</v>
      </c>
      <c r="M18" s="59"/>
    </row>
    <row r="19" spans="1:13" s="43" customFormat="1" ht="17.25" customHeight="1">
      <c r="A19" s="58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59"/>
    </row>
    <row r="20" spans="1:13" s="43" customFormat="1" ht="17.25" customHeight="1">
      <c r="A20" s="58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59"/>
    </row>
    <row r="21" spans="1:13" s="43" customFormat="1" ht="17.25" customHeight="1">
      <c r="A21" s="58">
        <v>5</v>
      </c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59"/>
    </row>
    <row r="22" spans="1:13" s="43" customFormat="1" ht="17.25" customHeight="1">
      <c r="A22" s="58"/>
      <c r="B22" s="90" t="s">
        <v>52</v>
      </c>
      <c r="C22" s="90" t="s">
        <v>52</v>
      </c>
      <c r="D22" s="90" t="s">
        <v>52</v>
      </c>
      <c r="E22" s="90" t="s">
        <v>52</v>
      </c>
      <c r="F22" s="90" t="s">
        <v>52</v>
      </c>
      <c r="G22" s="90" t="s">
        <v>52</v>
      </c>
      <c r="H22" s="90" t="s">
        <v>52</v>
      </c>
      <c r="I22" s="90" t="s">
        <v>52</v>
      </c>
      <c r="J22" s="90" t="s">
        <v>52</v>
      </c>
      <c r="K22" s="90" t="s">
        <v>52</v>
      </c>
      <c r="L22" s="90" t="s">
        <v>52</v>
      </c>
      <c r="M22" s="59"/>
    </row>
    <row r="23" spans="1:13" s="43" customFormat="1" ht="17.25" customHeight="1">
      <c r="A23" s="58"/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59"/>
    </row>
    <row r="24" spans="1:13" s="43" customFormat="1" ht="17.25" customHeight="1">
      <c r="A24" s="58"/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59"/>
    </row>
    <row r="25" spans="1:13" s="43" customFormat="1" ht="17.25" customHeight="1">
      <c r="A25" s="58">
        <v>4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59"/>
    </row>
    <row r="26" spans="1:13" s="43" customFormat="1" ht="17.25" customHeight="1">
      <c r="A26" s="58"/>
      <c r="B26" s="90" t="s">
        <v>52</v>
      </c>
      <c r="C26" s="90" t="s">
        <v>52</v>
      </c>
      <c r="D26" s="90" t="s">
        <v>52</v>
      </c>
      <c r="E26" s="90" t="s">
        <v>52</v>
      </c>
      <c r="F26" s="90" t="s">
        <v>52</v>
      </c>
      <c r="G26" s="90" t="s">
        <v>52</v>
      </c>
      <c r="H26" s="90" t="s">
        <v>52</v>
      </c>
      <c r="I26" s="90" t="s">
        <v>52</v>
      </c>
      <c r="J26" s="90" t="s">
        <v>52</v>
      </c>
      <c r="K26" s="90" t="s">
        <v>52</v>
      </c>
      <c r="L26" s="90" t="s">
        <v>52</v>
      </c>
      <c r="M26" s="59"/>
    </row>
    <row r="27" spans="1:13" s="43" customFormat="1" ht="17.25" customHeight="1">
      <c r="A27" s="58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59"/>
    </row>
    <row r="28" spans="1:13" s="43" customFormat="1" ht="17.25" customHeight="1">
      <c r="A28" s="58"/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59"/>
    </row>
    <row r="29" spans="1:13" s="43" customFormat="1" ht="17.25" customHeight="1">
      <c r="A29" s="58">
        <v>3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59"/>
    </row>
    <row r="30" spans="1:13" s="43" customFormat="1" ht="17.25" customHeight="1">
      <c r="A30" s="58"/>
      <c r="B30" s="90" t="s">
        <v>52</v>
      </c>
      <c r="C30" s="90" t="s">
        <v>52</v>
      </c>
      <c r="D30" s="90" t="s">
        <v>52</v>
      </c>
      <c r="E30" s="90" t="s">
        <v>52</v>
      </c>
      <c r="F30" s="90" t="s">
        <v>52</v>
      </c>
      <c r="G30" s="90" t="s">
        <v>52</v>
      </c>
      <c r="H30" s="90" t="s">
        <v>52</v>
      </c>
      <c r="I30" s="90" t="s">
        <v>52</v>
      </c>
      <c r="J30" s="90" t="s">
        <v>52</v>
      </c>
      <c r="K30" s="90" t="s">
        <v>52</v>
      </c>
      <c r="L30" s="90" t="s">
        <v>52</v>
      </c>
      <c r="M30" s="59"/>
    </row>
    <row r="31" spans="1:13" s="43" customFormat="1" ht="17.25" customHeight="1">
      <c r="A31" s="58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59"/>
    </row>
    <row r="32" spans="1:13" s="43" customFormat="1" ht="17.25" customHeight="1">
      <c r="A32" s="58"/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59"/>
    </row>
    <row r="33" spans="1:13" s="43" customFormat="1" ht="17.25" customHeight="1">
      <c r="A33" s="58">
        <v>2</v>
      </c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59"/>
    </row>
    <row r="34" spans="1:13" s="43" customFormat="1" ht="17.25" customHeight="1">
      <c r="A34" s="58"/>
      <c r="B34" s="90" t="s">
        <v>52</v>
      </c>
      <c r="C34" s="90" t="s">
        <v>52</v>
      </c>
      <c r="D34" s="90" t="s">
        <v>52</v>
      </c>
      <c r="E34" s="90" t="s">
        <v>52</v>
      </c>
      <c r="F34" s="90" t="s">
        <v>52</v>
      </c>
      <c r="G34" s="90" t="s">
        <v>52</v>
      </c>
      <c r="H34" s="90" t="s">
        <v>52</v>
      </c>
      <c r="I34" s="90" t="s">
        <v>52</v>
      </c>
      <c r="J34" s="90" t="s">
        <v>52</v>
      </c>
      <c r="K34" s="90" t="s">
        <v>52</v>
      </c>
      <c r="L34" s="90" t="s">
        <v>52</v>
      </c>
      <c r="M34" s="59"/>
    </row>
    <row r="35" spans="1:13" s="43" customFormat="1" ht="17.25" customHeight="1">
      <c r="A35" s="58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59"/>
    </row>
    <row r="36" spans="1:13" s="43" customFormat="1" ht="17.25" customHeight="1">
      <c r="A36" s="58"/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59"/>
    </row>
    <row r="37" spans="1:13" s="43" customFormat="1" ht="17.25" customHeight="1" thickBot="1">
      <c r="A37" s="58">
        <v>1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59"/>
    </row>
    <row r="38" spans="1:13" s="43" customFormat="1" ht="17.25" customHeight="1">
      <c r="A38" s="65"/>
      <c r="B38" s="90" t="s">
        <v>52</v>
      </c>
      <c r="C38" s="90" t="s">
        <v>52</v>
      </c>
      <c r="D38" s="90" t="s">
        <v>52</v>
      </c>
      <c r="E38" s="90" t="s">
        <v>52</v>
      </c>
      <c r="F38" s="90" t="s">
        <v>52</v>
      </c>
      <c r="G38" s="90" t="s">
        <v>52</v>
      </c>
      <c r="H38" s="90" t="s">
        <v>52</v>
      </c>
      <c r="I38" s="90" t="s">
        <v>52</v>
      </c>
      <c r="J38" s="90" t="s">
        <v>52</v>
      </c>
      <c r="K38" s="90" t="s">
        <v>52</v>
      </c>
      <c r="L38" s="90" t="s">
        <v>52</v>
      </c>
      <c r="M38" s="66"/>
    </row>
    <row r="39" spans="1:13" s="43" customFormat="1" ht="17.25" customHeight="1">
      <c r="A39" s="67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8"/>
    </row>
    <row r="40" spans="1:13" s="43" customFormat="1" ht="11.25" customHeight="1">
      <c r="A40" s="58"/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59"/>
    </row>
    <row r="41" spans="1:13" s="43" customFormat="1" ht="11.25" customHeight="1">
      <c r="A41" s="58" t="s">
        <v>53</v>
      </c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59"/>
    </row>
    <row r="42" spans="1:13" s="43" customFormat="1" ht="11.25" customHeight="1">
      <c r="A42" s="58"/>
    </row>
    <row r="43" spans="1:13" s="43" customFormat="1" ht="16.5" customHeight="1">
      <c r="A43" s="58"/>
      <c r="E43" s="69"/>
      <c r="F43" s="70"/>
      <c r="G43" s="70"/>
      <c r="H43" s="71"/>
      <c r="J43" s="72" t="s">
        <v>54</v>
      </c>
    </row>
    <row r="44" spans="1:13" s="43" customFormat="1" ht="16.5" customHeight="1">
      <c r="A44" s="58"/>
      <c r="E44" s="81"/>
      <c r="F44" s="84"/>
      <c r="G44" s="85"/>
      <c r="H44" s="72"/>
      <c r="J44" s="73" t="s">
        <v>55</v>
      </c>
      <c r="K44" s="201" t="s">
        <v>56</v>
      </c>
      <c r="L44" s="202"/>
    </row>
    <row r="45" spans="1:13" s="43" customFormat="1" ht="16.5" customHeight="1">
      <c r="A45" s="58"/>
      <c r="E45" s="79"/>
      <c r="F45" s="86"/>
      <c r="G45" s="81"/>
      <c r="H45" s="72"/>
      <c r="J45" s="74"/>
      <c r="K45" s="75" t="s">
        <v>1</v>
      </c>
      <c r="L45" s="76"/>
    </row>
    <row r="46" spans="1:13" s="43" customFormat="1" ht="16.5" customHeight="1">
      <c r="A46" s="58"/>
      <c r="E46" s="79"/>
      <c r="F46" s="86"/>
      <c r="G46" s="81"/>
      <c r="H46" s="72"/>
      <c r="J46" s="77"/>
      <c r="K46" s="78" t="s">
        <v>12</v>
      </c>
      <c r="L46" s="76"/>
    </row>
    <row r="47" spans="1:13" s="43" customFormat="1" ht="16.5" customHeight="1">
      <c r="A47" s="48"/>
      <c r="E47" s="79"/>
      <c r="F47" s="80"/>
      <c r="G47" s="81"/>
      <c r="H47" s="72"/>
      <c r="J47" s="82"/>
      <c r="K47" s="75" t="s">
        <v>57</v>
      </c>
      <c r="L47" s="76"/>
    </row>
    <row r="48" spans="1:13" s="43" customFormat="1" ht="16.5" customHeight="1">
      <c r="A48" s="48"/>
      <c r="E48" s="79"/>
      <c r="F48" s="80"/>
      <c r="G48" s="81"/>
      <c r="H48" s="72"/>
    </row>
    <row r="49" ht="11.25" customHeight="1"/>
  </sheetData>
  <mergeCells count="1">
    <mergeCell ref="K44:L44"/>
  </mergeCells>
  <phoneticPr fontId="2"/>
  <conditionalFormatting sqref="E43:E48 G43:G48 F43:F44">
    <cfRule type="cellIs" dxfId="12" priority="7" stopIfTrue="1" operator="equal">
      <formula>0</formula>
    </cfRule>
  </conditionalFormatting>
  <conditionalFormatting sqref="E45 G45:G48">
    <cfRule type="expression" dxfId="11" priority="1" stopIfTrue="1">
      <formula>E44=1</formula>
    </cfRule>
    <cfRule type="expression" dxfId="10" priority="2" stopIfTrue="1">
      <formula>E44=2</formula>
    </cfRule>
    <cfRule type="expression" dxfId="9" priority="3" stopIfTrue="1">
      <formula>E44=3</formula>
    </cfRule>
  </conditionalFormatting>
  <conditionalFormatting sqref="E46 G46">
    <cfRule type="expression" dxfId="8" priority="5" stopIfTrue="1">
      <formula>E44=2</formula>
    </cfRule>
    <cfRule type="expression" dxfId="7" priority="6" stopIfTrue="1">
      <formula>E44=3</formula>
    </cfRule>
  </conditionalFormatting>
  <conditionalFormatting sqref="E43:G43">
    <cfRule type="expression" dxfId="6" priority="8" stopIfTrue="1">
      <formula>#REF!=1</formula>
    </cfRule>
    <cfRule type="expression" dxfId="5" priority="9" stopIfTrue="1">
      <formula>#REF!=2</formula>
    </cfRule>
    <cfRule type="expression" dxfId="4" priority="10" stopIfTrue="1">
      <formula>#REF!=3</formula>
    </cfRule>
    <cfRule type="expression" dxfId="3" priority="11" stopIfTrue="1">
      <formula>E40=1</formula>
    </cfRule>
    <cfRule type="expression" dxfId="2" priority="12" stopIfTrue="1">
      <formula>E40=2</formula>
    </cfRule>
    <cfRule type="expression" dxfId="1" priority="13" stopIfTrue="1">
      <formula>E40=3</formula>
    </cfRule>
  </conditionalFormatting>
  <conditionalFormatting sqref="G46 E46">
    <cfRule type="expression" dxfId="0" priority="4" stopIfTrue="1">
      <formula>E44=1</formula>
    </cfRule>
  </conditionalFormatting>
  <dataValidations count="1">
    <dataValidation type="list" allowBlank="1" showInputMessage="1" showErrorMessage="1" sqref="G45:G48" xr:uid="{00000000-0002-0000-0000-000000000000}">
      <formula1>"◎,-"</formula1>
    </dataValidation>
  </dataValidations>
  <pageMargins left="1.1811023622047245" right="0.19685039370078741" top="0.70866141732283472" bottom="0.39370078740157483" header="0.19685039370078741" footer="0.19685039370078741"/>
  <pageSetup paperSize="9" orientation="portrait" horizontalDpi="300" verticalDpi="300" r:id="rId1"/>
  <headerFooter alignWithMargins="0">
    <oddFooter>&amp;C&amp;"ＭＳ 明朝,標準"&amp;9日本建築検査協会株式会社&amp;R&amp;"MS UI Gothic,標準"&amp;9 20221001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</sheetPr>
  <dimension ref="B1:AE40"/>
  <sheetViews>
    <sheetView showGridLines="0" view="pageBreakPreview" zoomScaleSheetLayoutView="100" workbookViewId="0"/>
  </sheetViews>
  <sheetFormatPr defaultColWidth="2.75" defaultRowHeight="17.25" customHeight="1"/>
  <cols>
    <col min="1" max="1" width="2.75" style="1" customWidth="1"/>
    <col min="2" max="2" width="4.375" style="1" customWidth="1"/>
    <col min="3" max="4" width="3.375" style="1" customWidth="1"/>
    <col min="5" max="6" width="2.75" style="1" customWidth="1"/>
    <col min="7" max="7" width="7.375" style="1" customWidth="1"/>
    <col min="8" max="9" width="6" style="1" customWidth="1"/>
    <col min="10" max="23" width="1.75" style="1" customWidth="1"/>
    <col min="24" max="24" width="2.75" style="1" customWidth="1"/>
    <col min="25" max="26" width="2.125" style="1" customWidth="1"/>
    <col min="27" max="27" width="2.75" style="1" customWidth="1"/>
    <col min="28" max="29" width="2.75" style="35" customWidth="1"/>
    <col min="30" max="30" width="5.25" style="36" customWidth="1"/>
    <col min="31" max="31" width="6.875" style="1" customWidth="1"/>
    <col min="32" max="16384" width="2.75" style="1"/>
  </cols>
  <sheetData>
    <row r="1" spans="2:31" ht="17.25" customHeight="1">
      <c r="AB1" s="1"/>
      <c r="AC1" s="1"/>
      <c r="AD1" s="1"/>
    </row>
    <row r="2" spans="2:31" ht="17.25" customHeight="1">
      <c r="B2" s="44" t="s">
        <v>48</v>
      </c>
      <c r="AB2" s="1"/>
      <c r="AC2" s="1"/>
      <c r="AD2" s="1"/>
    </row>
    <row r="3" spans="2:31" s="39" customFormat="1" ht="17.25" customHeight="1">
      <c r="B3" s="37" t="s">
        <v>9</v>
      </c>
      <c r="C3" s="38"/>
      <c r="D3" s="38"/>
      <c r="E3" s="38"/>
      <c r="F3" s="38"/>
      <c r="G3" s="38"/>
      <c r="H3" s="38"/>
      <c r="I3" s="38"/>
      <c r="J3" s="38"/>
      <c r="K3" s="37" t="s">
        <v>10</v>
      </c>
      <c r="L3" s="38"/>
      <c r="M3" s="38"/>
      <c r="O3" s="38"/>
      <c r="P3" s="38"/>
      <c r="Q3" s="38"/>
      <c r="R3" s="38"/>
      <c r="S3" s="38"/>
      <c r="T3" s="38"/>
      <c r="U3" s="2"/>
      <c r="V3" s="2"/>
      <c r="W3" s="2"/>
      <c r="X3" s="2"/>
      <c r="Y3" s="38"/>
      <c r="Z3" s="37"/>
      <c r="AA3" s="37"/>
      <c r="AB3" s="37"/>
      <c r="AC3" s="38"/>
      <c r="AD3" s="40"/>
    </row>
    <row r="4" spans="2:31" s="41" customFormat="1" ht="17.25" customHeight="1">
      <c r="B4" s="212" t="s">
        <v>41</v>
      </c>
      <c r="C4" s="213"/>
      <c r="D4" s="236" t="s">
        <v>13</v>
      </c>
      <c r="E4" s="237"/>
      <c r="F4" s="237"/>
      <c r="G4" s="238"/>
      <c r="H4" s="216" t="s">
        <v>12</v>
      </c>
      <c r="I4" s="294" t="s">
        <v>13</v>
      </c>
      <c r="J4" s="295"/>
      <c r="K4" s="295"/>
      <c r="L4" s="295"/>
      <c r="M4" s="295"/>
      <c r="N4" s="295"/>
      <c r="O4" s="295"/>
      <c r="P4" s="295"/>
      <c r="Q4" s="295"/>
      <c r="R4" s="295"/>
      <c r="S4" s="295"/>
      <c r="T4" s="295"/>
      <c r="U4" s="295"/>
      <c r="V4" s="295"/>
      <c r="W4" s="296"/>
      <c r="X4" s="3" t="s">
        <v>14</v>
      </c>
      <c r="Y4" s="4"/>
      <c r="Z4" s="4"/>
      <c r="AA4" s="5"/>
      <c r="AB4" s="288" t="s">
        <v>15</v>
      </c>
      <c r="AC4" s="289"/>
      <c r="AD4" s="45" t="s">
        <v>16</v>
      </c>
      <c r="AE4" s="46" t="s">
        <v>17</v>
      </c>
    </row>
    <row r="5" spans="2:31" s="41" customFormat="1" ht="17.25" customHeight="1">
      <c r="B5" s="214"/>
      <c r="C5" s="215"/>
      <c r="D5" s="239"/>
      <c r="E5" s="240"/>
      <c r="F5" s="240"/>
      <c r="G5" s="241"/>
      <c r="H5" s="217"/>
      <c r="I5" s="297"/>
      <c r="J5" s="298"/>
      <c r="K5" s="298"/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9"/>
      <c r="X5" s="7" t="s">
        <v>18</v>
      </c>
      <c r="Y5" s="8"/>
      <c r="Z5" s="8"/>
      <c r="AA5" s="9"/>
      <c r="AB5" s="224" t="s">
        <v>15</v>
      </c>
      <c r="AC5" s="225"/>
      <c r="AD5" s="42" t="s">
        <v>50</v>
      </c>
      <c r="AE5" s="47" t="s">
        <v>19</v>
      </c>
    </row>
    <row r="6" spans="2:31" ht="17.25" customHeight="1"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1"/>
    </row>
    <row r="7" spans="2:31" ht="17.25" customHeight="1">
      <c r="B7" s="1" t="s">
        <v>20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Z7" s="12"/>
      <c r="AA7" s="12"/>
      <c r="AB7" s="13"/>
      <c r="AC7" s="13"/>
      <c r="AD7" s="14"/>
      <c r="AE7" s="15" t="s">
        <v>21</v>
      </c>
    </row>
    <row r="8" spans="2:31" ht="17.25" customHeight="1">
      <c r="B8" s="16"/>
      <c r="C8" s="230" t="s">
        <v>22</v>
      </c>
      <c r="D8" s="231"/>
      <c r="E8" s="234" t="s">
        <v>23</v>
      </c>
      <c r="F8" s="235"/>
      <c r="G8" s="226" t="s">
        <v>24</v>
      </c>
      <c r="H8" s="228" t="s">
        <v>42</v>
      </c>
      <c r="I8" s="229"/>
      <c r="J8" s="229"/>
      <c r="K8" s="229"/>
      <c r="L8" s="229"/>
      <c r="M8" s="229"/>
      <c r="N8" s="229"/>
      <c r="O8" s="229"/>
      <c r="P8" s="229"/>
      <c r="Q8" s="229"/>
      <c r="R8" s="229"/>
      <c r="S8" s="229"/>
      <c r="T8" s="229"/>
      <c r="U8" s="229"/>
      <c r="V8" s="229"/>
      <c r="W8" s="229"/>
      <c r="X8" s="229"/>
      <c r="Y8" s="229"/>
      <c r="Z8" s="229"/>
      <c r="AA8" s="17"/>
      <c r="AB8" s="17"/>
      <c r="AC8" s="18"/>
      <c r="AD8" s="19" t="s">
        <v>43</v>
      </c>
      <c r="AE8" s="20" t="s">
        <v>27</v>
      </c>
    </row>
    <row r="9" spans="2:31" ht="17.25" customHeight="1">
      <c r="B9" s="21"/>
      <c r="C9" s="232" t="s">
        <v>44</v>
      </c>
      <c r="D9" s="233"/>
      <c r="E9" s="243" t="s">
        <v>29</v>
      </c>
      <c r="F9" s="244"/>
      <c r="G9" s="227"/>
      <c r="H9" s="228" t="s">
        <v>45</v>
      </c>
      <c r="I9" s="242"/>
      <c r="J9" s="228" t="s">
        <v>46</v>
      </c>
      <c r="K9" s="229"/>
      <c r="L9" s="229"/>
      <c r="M9" s="229"/>
      <c r="N9" s="229"/>
      <c r="O9" s="229"/>
      <c r="P9" s="229"/>
      <c r="Q9" s="229"/>
      <c r="R9" s="229"/>
      <c r="S9" s="229"/>
      <c r="T9" s="229"/>
      <c r="U9" s="229"/>
      <c r="V9" s="229"/>
      <c r="W9" s="229"/>
      <c r="X9" s="229"/>
      <c r="Y9" s="229"/>
      <c r="Z9" s="242"/>
      <c r="AA9" s="22" t="s">
        <v>32</v>
      </c>
      <c r="AB9" s="23"/>
      <c r="AC9" s="228" t="s">
        <v>33</v>
      </c>
      <c r="AD9" s="229"/>
      <c r="AE9" s="24" t="s">
        <v>34</v>
      </c>
    </row>
    <row r="10" spans="2:31" ht="17.25" customHeight="1">
      <c r="B10" s="245" t="s">
        <v>35</v>
      </c>
      <c r="C10" s="259" t="s">
        <v>66</v>
      </c>
      <c r="D10" s="260"/>
      <c r="E10" s="248"/>
      <c r="F10" s="249"/>
      <c r="G10" s="279" t="s">
        <v>64</v>
      </c>
      <c r="H10" s="282" t="s">
        <v>62</v>
      </c>
      <c r="I10" s="283"/>
      <c r="J10" s="218" t="s">
        <v>92</v>
      </c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9"/>
      <c r="Z10" s="219"/>
      <c r="AA10" s="206" t="s">
        <v>51</v>
      </c>
      <c r="AB10" s="207"/>
      <c r="AC10" s="27" t="s">
        <v>49</v>
      </c>
      <c r="AD10" s="28" t="s">
        <v>37</v>
      </c>
      <c r="AE10" s="203" t="s">
        <v>60</v>
      </c>
    </row>
    <row r="11" spans="2:31" ht="17.25" customHeight="1">
      <c r="B11" s="246"/>
      <c r="C11" s="261"/>
      <c r="D11" s="262"/>
      <c r="E11" s="250"/>
      <c r="F11" s="251"/>
      <c r="G11" s="280"/>
      <c r="H11" s="284"/>
      <c r="I11" s="285"/>
      <c r="J11" s="220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21"/>
      <c r="Z11" s="221"/>
      <c r="AA11" s="208"/>
      <c r="AB11" s="209"/>
      <c r="AC11" s="29" t="s">
        <v>49</v>
      </c>
      <c r="AD11" s="30" t="s">
        <v>38</v>
      </c>
      <c r="AE11" s="204"/>
    </row>
    <row r="12" spans="2:31" ht="17.25" customHeight="1">
      <c r="B12" s="246"/>
      <c r="C12" s="261"/>
      <c r="D12" s="262"/>
      <c r="E12" s="250"/>
      <c r="F12" s="251"/>
      <c r="G12" s="280"/>
      <c r="H12" s="284"/>
      <c r="I12" s="285"/>
      <c r="J12" s="220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21"/>
      <c r="Z12" s="221"/>
      <c r="AA12" s="208"/>
      <c r="AB12" s="209"/>
      <c r="AC12" s="29" t="s">
        <v>47</v>
      </c>
      <c r="AD12" s="30"/>
      <c r="AE12" s="204"/>
    </row>
    <row r="13" spans="2:31" ht="17.25" customHeight="1">
      <c r="B13" s="246"/>
      <c r="C13" s="263"/>
      <c r="D13" s="264"/>
      <c r="E13" s="252"/>
      <c r="F13" s="253"/>
      <c r="G13" s="281"/>
      <c r="H13" s="286"/>
      <c r="I13" s="287"/>
      <c r="J13" s="222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23"/>
      <c r="Z13" s="223"/>
      <c r="AA13" s="208"/>
      <c r="AB13" s="209"/>
      <c r="AC13" s="33"/>
      <c r="AD13" s="34"/>
      <c r="AE13" s="205"/>
    </row>
    <row r="14" spans="2:31" ht="17.25" customHeight="1">
      <c r="B14" s="246"/>
      <c r="C14" s="259" t="s">
        <v>67</v>
      </c>
      <c r="D14" s="260"/>
      <c r="E14" s="248"/>
      <c r="F14" s="254"/>
      <c r="G14" s="279" t="s">
        <v>65</v>
      </c>
      <c r="H14" s="282" t="s">
        <v>63</v>
      </c>
      <c r="I14" s="283"/>
      <c r="J14" s="218" t="s">
        <v>91</v>
      </c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08"/>
      <c r="AB14" s="209"/>
      <c r="AE14" s="203" t="s">
        <v>60</v>
      </c>
    </row>
    <row r="15" spans="2:31" ht="17.25" customHeight="1">
      <c r="B15" s="246"/>
      <c r="C15" s="261"/>
      <c r="D15" s="262"/>
      <c r="E15" s="255"/>
      <c r="F15" s="256"/>
      <c r="G15" s="280"/>
      <c r="H15" s="284"/>
      <c r="I15" s="285"/>
      <c r="J15" s="220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21"/>
      <c r="Z15" s="221"/>
      <c r="AA15" s="208"/>
      <c r="AB15" s="209"/>
      <c r="AC15" s="29" t="s">
        <v>49</v>
      </c>
      <c r="AD15" s="30" t="s">
        <v>37</v>
      </c>
      <c r="AE15" s="204"/>
    </row>
    <row r="16" spans="2:31" ht="17.25" customHeight="1">
      <c r="B16" s="246"/>
      <c r="C16" s="261"/>
      <c r="D16" s="262"/>
      <c r="E16" s="255"/>
      <c r="F16" s="256"/>
      <c r="G16" s="280"/>
      <c r="H16" s="284"/>
      <c r="I16" s="285"/>
      <c r="J16" s="220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21"/>
      <c r="Z16" s="221"/>
      <c r="AA16" s="208"/>
      <c r="AB16" s="209"/>
      <c r="AC16" s="29" t="s">
        <v>49</v>
      </c>
      <c r="AD16" s="30" t="s">
        <v>38</v>
      </c>
      <c r="AE16" s="204"/>
    </row>
    <row r="17" spans="2:31" ht="17.25" customHeight="1">
      <c r="B17" s="246"/>
      <c r="C17" s="261"/>
      <c r="D17" s="262"/>
      <c r="E17" s="255"/>
      <c r="F17" s="256"/>
      <c r="G17" s="280"/>
      <c r="H17" s="284"/>
      <c r="I17" s="285"/>
      <c r="J17" s="220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21"/>
      <c r="Z17" s="221"/>
      <c r="AA17" s="208"/>
      <c r="AB17" s="209"/>
      <c r="AC17" s="29" t="s">
        <v>39</v>
      </c>
      <c r="AD17" s="30"/>
      <c r="AE17" s="204"/>
    </row>
    <row r="18" spans="2:31" ht="17.25" customHeight="1">
      <c r="B18" s="246"/>
      <c r="C18" s="261"/>
      <c r="D18" s="262"/>
      <c r="E18" s="255"/>
      <c r="F18" s="256"/>
      <c r="G18" s="280"/>
      <c r="H18" s="284"/>
      <c r="I18" s="285"/>
      <c r="J18" s="220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21"/>
      <c r="Z18" s="221"/>
      <c r="AA18" s="208"/>
      <c r="AB18" s="209"/>
      <c r="AE18" s="204"/>
    </row>
    <row r="19" spans="2:31" ht="17.25" customHeight="1">
      <c r="B19" s="247"/>
      <c r="C19" s="263"/>
      <c r="D19" s="264"/>
      <c r="E19" s="257"/>
      <c r="F19" s="258"/>
      <c r="G19" s="281"/>
      <c r="H19" s="286"/>
      <c r="I19" s="287"/>
      <c r="J19" s="222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23"/>
      <c r="Z19" s="223"/>
      <c r="AA19" s="210"/>
      <c r="AB19" s="211"/>
      <c r="AC19" s="33"/>
      <c r="AD19" s="34"/>
      <c r="AE19" s="205"/>
    </row>
    <row r="24" spans="2:31" ht="17.25" customHeight="1">
      <c r="B24" s="37" t="s">
        <v>9</v>
      </c>
      <c r="C24" s="38"/>
      <c r="D24" s="38"/>
      <c r="E24" s="38"/>
      <c r="F24" s="38"/>
      <c r="G24" s="38"/>
      <c r="H24" s="38"/>
      <c r="I24" s="38"/>
      <c r="J24" s="38"/>
      <c r="K24" s="37" t="s">
        <v>10</v>
      </c>
      <c r="L24" s="38"/>
      <c r="M24" s="38"/>
      <c r="N24" s="39"/>
      <c r="O24" s="38"/>
      <c r="P24" s="38"/>
      <c r="Q24" s="38"/>
      <c r="R24" s="38"/>
      <c r="S24" s="38"/>
      <c r="T24" s="38"/>
      <c r="U24" s="2"/>
      <c r="V24" s="2"/>
      <c r="W24" s="2"/>
      <c r="X24" s="2"/>
      <c r="Y24" s="38"/>
      <c r="Z24" s="37"/>
      <c r="AA24" s="37"/>
      <c r="AB24" s="37"/>
      <c r="AC24" s="38"/>
      <c r="AD24" s="40"/>
      <c r="AE24" s="39"/>
    </row>
    <row r="25" spans="2:31" ht="17.25" customHeight="1">
      <c r="B25" s="212" t="s">
        <v>11</v>
      </c>
      <c r="C25" s="213"/>
      <c r="D25" s="265"/>
      <c r="E25" s="266"/>
      <c r="F25" s="266"/>
      <c r="G25" s="267"/>
      <c r="H25" s="216" t="s">
        <v>12</v>
      </c>
      <c r="I25" s="271"/>
      <c r="J25" s="272"/>
      <c r="K25" s="272"/>
      <c r="L25" s="272"/>
      <c r="M25" s="272"/>
      <c r="N25" s="272"/>
      <c r="O25" s="272"/>
      <c r="P25" s="272"/>
      <c r="Q25" s="272"/>
      <c r="R25" s="272"/>
      <c r="S25" s="272"/>
      <c r="T25" s="272"/>
      <c r="U25" s="272"/>
      <c r="V25" s="272"/>
      <c r="W25" s="273"/>
      <c r="X25" s="3" t="s">
        <v>14</v>
      </c>
      <c r="Y25" s="4"/>
      <c r="Z25" s="4"/>
      <c r="AA25" s="5"/>
      <c r="AB25" s="5"/>
      <c r="AC25" s="6"/>
      <c r="AD25" s="45" t="s">
        <v>16</v>
      </c>
      <c r="AE25" s="46" t="s">
        <v>17</v>
      </c>
    </row>
    <row r="26" spans="2:31" ht="17.25" customHeight="1">
      <c r="B26" s="214"/>
      <c r="C26" s="215"/>
      <c r="D26" s="268"/>
      <c r="E26" s="269"/>
      <c r="F26" s="269"/>
      <c r="G26" s="270"/>
      <c r="H26" s="217"/>
      <c r="I26" s="274"/>
      <c r="J26" s="275"/>
      <c r="K26" s="275"/>
      <c r="L26" s="275"/>
      <c r="M26" s="275"/>
      <c r="N26" s="275"/>
      <c r="O26" s="275"/>
      <c r="P26" s="275"/>
      <c r="Q26" s="275"/>
      <c r="R26" s="275"/>
      <c r="S26" s="275"/>
      <c r="T26" s="275"/>
      <c r="U26" s="275"/>
      <c r="V26" s="275"/>
      <c r="W26" s="276"/>
      <c r="X26" s="7" t="s">
        <v>18</v>
      </c>
      <c r="Y26" s="8"/>
      <c r="Z26" s="8"/>
      <c r="AA26" s="9"/>
      <c r="AB26" s="277"/>
      <c r="AC26" s="278"/>
      <c r="AD26" s="42" t="s">
        <v>50</v>
      </c>
      <c r="AE26" s="47" t="s">
        <v>19</v>
      </c>
    </row>
    <row r="27" spans="2:31" ht="17.25" customHeight="1"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1"/>
    </row>
    <row r="28" spans="2:31" ht="17.25" customHeight="1">
      <c r="B28" s="1" t="s">
        <v>20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Z28" s="12"/>
      <c r="AA28" s="12"/>
      <c r="AB28" s="13"/>
      <c r="AC28" s="13"/>
      <c r="AD28" s="14"/>
      <c r="AE28" s="15" t="s">
        <v>21</v>
      </c>
    </row>
    <row r="29" spans="2:31" ht="17.25" customHeight="1">
      <c r="B29" s="16"/>
      <c r="C29" s="230" t="s">
        <v>22</v>
      </c>
      <c r="D29" s="231"/>
      <c r="E29" s="234" t="s">
        <v>23</v>
      </c>
      <c r="F29" s="235"/>
      <c r="G29" s="226" t="s">
        <v>24</v>
      </c>
      <c r="H29" s="228" t="s">
        <v>25</v>
      </c>
      <c r="I29" s="229"/>
      <c r="J29" s="229"/>
      <c r="K29" s="229"/>
      <c r="L29" s="229"/>
      <c r="M29" s="229"/>
      <c r="N29" s="229"/>
      <c r="O29" s="229"/>
      <c r="P29" s="229"/>
      <c r="Q29" s="229"/>
      <c r="R29" s="229"/>
      <c r="S29" s="229"/>
      <c r="T29" s="229"/>
      <c r="U29" s="229"/>
      <c r="V29" s="229"/>
      <c r="W29" s="229"/>
      <c r="X29" s="229"/>
      <c r="Y29" s="229"/>
      <c r="Z29" s="229"/>
      <c r="AA29" s="17"/>
      <c r="AB29" s="17"/>
      <c r="AC29" s="18"/>
      <c r="AD29" s="19" t="s">
        <v>26</v>
      </c>
      <c r="AE29" s="20" t="s">
        <v>27</v>
      </c>
    </row>
    <row r="30" spans="2:31" ht="17.25" customHeight="1">
      <c r="B30" s="21"/>
      <c r="C30" s="232" t="s">
        <v>28</v>
      </c>
      <c r="D30" s="233"/>
      <c r="E30" s="243" t="s">
        <v>29</v>
      </c>
      <c r="F30" s="244"/>
      <c r="G30" s="227"/>
      <c r="H30" s="228" t="s">
        <v>30</v>
      </c>
      <c r="I30" s="242"/>
      <c r="J30" s="228" t="s">
        <v>31</v>
      </c>
      <c r="K30" s="229"/>
      <c r="L30" s="229"/>
      <c r="M30" s="229"/>
      <c r="N30" s="229"/>
      <c r="O30" s="229"/>
      <c r="P30" s="229"/>
      <c r="Q30" s="229"/>
      <c r="R30" s="229"/>
      <c r="S30" s="229"/>
      <c r="T30" s="229"/>
      <c r="U30" s="229"/>
      <c r="V30" s="229"/>
      <c r="W30" s="229"/>
      <c r="X30" s="229"/>
      <c r="Y30" s="229"/>
      <c r="Z30" s="242"/>
      <c r="AA30" s="22" t="s">
        <v>32</v>
      </c>
      <c r="AB30" s="23"/>
      <c r="AC30" s="228" t="s">
        <v>33</v>
      </c>
      <c r="AD30" s="229"/>
      <c r="AE30" s="24" t="s">
        <v>34</v>
      </c>
    </row>
    <row r="31" spans="2:31" ht="17.25" customHeight="1">
      <c r="B31" s="245" t="s">
        <v>35</v>
      </c>
      <c r="C31" s="25" t="s">
        <v>36</v>
      </c>
      <c r="D31" s="26"/>
      <c r="E31" s="248"/>
      <c r="F31" s="249"/>
      <c r="G31" s="279" t="s">
        <v>64</v>
      </c>
      <c r="H31" s="282" t="s">
        <v>62</v>
      </c>
      <c r="I31" s="283"/>
      <c r="J31" s="218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9"/>
      <c r="Z31" s="219"/>
      <c r="AA31" s="206" t="s">
        <v>51</v>
      </c>
      <c r="AB31" s="207"/>
      <c r="AC31" s="27" t="s">
        <v>49</v>
      </c>
      <c r="AD31" s="28" t="s">
        <v>37</v>
      </c>
      <c r="AE31" s="203" t="s">
        <v>60</v>
      </c>
    </row>
    <row r="32" spans="2:31" ht="17.25" customHeight="1">
      <c r="B32" s="246"/>
      <c r="C32" s="290" t="s">
        <v>61</v>
      </c>
      <c r="D32" s="291"/>
      <c r="E32" s="250"/>
      <c r="F32" s="251"/>
      <c r="G32" s="280"/>
      <c r="H32" s="284"/>
      <c r="I32" s="285"/>
      <c r="J32" s="220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21"/>
      <c r="Z32" s="221"/>
      <c r="AA32" s="208"/>
      <c r="AB32" s="209"/>
      <c r="AC32" s="29" t="s">
        <v>49</v>
      </c>
      <c r="AD32" s="30" t="s">
        <v>38</v>
      </c>
      <c r="AE32" s="204"/>
    </row>
    <row r="33" spans="2:31" ht="17.25" customHeight="1">
      <c r="B33" s="246"/>
      <c r="C33" s="292"/>
      <c r="D33" s="293"/>
      <c r="E33" s="250"/>
      <c r="F33" s="251"/>
      <c r="G33" s="280"/>
      <c r="H33" s="284"/>
      <c r="I33" s="285"/>
      <c r="J33" s="220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21"/>
      <c r="Z33" s="221"/>
      <c r="AA33" s="208"/>
      <c r="AB33" s="209"/>
      <c r="AC33" s="29" t="s">
        <v>39</v>
      </c>
      <c r="AD33" s="30"/>
      <c r="AE33" s="204"/>
    </row>
    <row r="34" spans="2:31" ht="17.25" customHeight="1">
      <c r="B34" s="246"/>
      <c r="C34" s="31"/>
      <c r="D34" s="32"/>
      <c r="E34" s="252"/>
      <c r="F34" s="253"/>
      <c r="G34" s="281"/>
      <c r="H34" s="286"/>
      <c r="I34" s="287"/>
      <c r="J34" s="222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23"/>
      <c r="Y34" s="223"/>
      <c r="Z34" s="223"/>
      <c r="AA34" s="208"/>
      <c r="AB34" s="209"/>
      <c r="AC34" s="33"/>
      <c r="AD34" s="34"/>
      <c r="AE34" s="205"/>
    </row>
    <row r="35" spans="2:31" ht="17.25" customHeight="1">
      <c r="B35" s="246"/>
      <c r="C35" s="259" t="s">
        <v>67</v>
      </c>
      <c r="D35" s="260"/>
      <c r="E35" s="248"/>
      <c r="F35" s="254"/>
      <c r="G35" s="279" t="s">
        <v>65</v>
      </c>
      <c r="H35" s="282" t="s">
        <v>63</v>
      </c>
      <c r="I35" s="283"/>
      <c r="J35" s="218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9"/>
      <c r="Z35" s="219"/>
      <c r="AA35" s="208"/>
      <c r="AB35" s="209"/>
      <c r="AC35" s="91"/>
      <c r="AE35" s="203" t="s">
        <v>60</v>
      </c>
    </row>
    <row r="36" spans="2:31" ht="17.25" customHeight="1">
      <c r="B36" s="246"/>
      <c r="C36" s="261"/>
      <c r="D36" s="262"/>
      <c r="E36" s="255"/>
      <c r="F36" s="256"/>
      <c r="G36" s="280"/>
      <c r="H36" s="284"/>
      <c r="I36" s="285"/>
      <c r="J36" s="220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21"/>
      <c r="Z36" s="221"/>
      <c r="AA36" s="208"/>
      <c r="AB36" s="209"/>
      <c r="AC36" s="29" t="s">
        <v>49</v>
      </c>
      <c r="AD36" s="30" t="s">
        <v>37</v>
      </c>
      <c r="AE36" s="204"/>
    </row>
    <row r="37" spans="2:31" ht="17.25" customHeight="1">
      <c r="B37" s="246"/>
      <c r="C37" s="261"/>
      <c r="D37" s="262"/>
      <c r="E37" s="255"/>
      <c r="F37" s="256"/>
      <c r="G37" s="280"/>
      <c r="H37" s="284"/>
      <c r="I37" s="285"/>
      <c r="J37" s="220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21"/>
      <c r="Z37" s="221"/>
      <c r="AA37" s="208"/>
      <c r="AB37" s="209"/>
      <c r="AC37" s="29" t="s">
        <v>49</v>
      </c>
      <c r="AD37" s="30" t="s">
        <v>38</v>
      </c>
      <c r="AE37" s="204"/>
    </row>
    <row r="38" spans="2:31" ht="17.25" customHeight="1">
      <c r="B38" s="246"/>
      <c r="C38" s="261"/>
      <c r="D38" s="262"/>
      <c r="E38" s="255"/>
      <c r="F38" s="256"/>
      <c r="G38" s="280"/>
      <c r="H38" s="284"/>
      <c r="I38" s="285"/>
      <c r="J38" s="220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21"/>
      <c r="Z38" s="221"/>
      <c r="AA38" s="208"/>
      <c r="AB38" s="209"/>
      <c r="AC38" s="29" t="s">
        <v>39</v>
      </c>
      <c r="AD38" s="30"/>
      <c r="AE38" s="204"/>
    </row>
    <row r="39" spans="2:31" ht="17.25" customHeight="1">
      <c r="B39" s="246"/>
      <c r="C39" s="261"/>
      <c r="D39" s="262"/>
      <c r="E39" s="255"/>
      <c r="F39" s="256"/>
      <c r="G39" s="280"/>
      <c r="H39" s="284"/>
      <c r="I39" s="285"/>
      <c r="J39" s="220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21"/>
      <c r="Z39" s="221"/>
      <c r="AA39" s="208"/>
      <c r="AB39" s="209"/>
      <c r="AC39" s="29"/>
      <c r="AD39" s="30"/>
      <c r="AE39" s="204"/>
    </row>
    <row r="40" spans="2:31" ht="17.25" customHeight="1">
      <c r="B40" s="247"/>
      <c r="C40" s="263"/>
      <c r="D40" s="264"/>
      <c r="E40" s="257"/>
      <c r="F40" s="258"/>
      <c r="G40" s="281"/>
      <c r="H40" s="286"/>
      <c r="I40" s="287"/>
      <c r="J40" s="222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23"/>
      <c r="Z40" s="223"/>
      <c r="AA40" s="210"/>
      <c r="AB40" s="211"/>
      <c r="AC40" s="33"/>
      <c r="AD40" s="34"/>
      <c r="AE40" s="205"/>
    </row>
  </sheetData>
  <mergeCells count="57">
    <mergeCell ref="AB4:AC4"/>
    <mergeCell ref="C35:D40"/>
    <mergeCell ref="C32:D33"/>
    <mergeCell ref="H10:I13"/>
    <mergeCell ref="H14:I19"/>
    <mergeCell ref="G10:G13"/>
    <mergeCell ref="G14:G19"/>
    <mergeCell ref="C10:D13"/>
    <mergeCell ref="G31:G34"/>
    <mergeCell ref="H31:I34"/>
    <mergeCell ref="J30:Z30"/>
    <mergeCell ref="AC30:AD30"/>
    <mergeCell ref="I4:W5"/>
    <mergeCell ref="H9:I9"/>
    <mergeCell ref="AE31:AE34"/>
    <mergeCell ref="E35:F40"/>
    <mergeCell ref="J35:Z40"/>
    <mergeCell ref="AE35:AE40"/>
    <mergeCell ref="G35:G40"/>
    <mergeCell ref="H35:I40"/>
    <mergeCell ref="B31:B40"/>
    <mergeCell ref="E31:F34"/>
    <mergeCell ref="J31:Z34"/>
    <mergeCell ref="AA31:AB40"/>
    <mergeCell ref="B25:C26"/>
    <mergeCell ref="D25:G26"/>
    <mergeCell ref="H25:H26"/>
    <mergeCell ref="I25:W26"/>
    <mergeCell ref="E30:F30"/>
    <mergeCell ref="H30:I30"/>
    <mergeCell ref="AB26:AC26"/>
    <mergeCell ref="C29:D29"/>
    <mergeCell ref="E29:F29"/>
    <mergeCell ref="G29:G30"/>
    <mergeCell ref="H29:Z29"/>
    <mergeCell ref="C30:D30"/>
    <mergeCell ref="B10:B19"/>
    <mergeCell ref="E10:F13"/>
    <mergeCell ref="J10:Z13"/>
    <mergeCell ref="E14:F19"/>
    <mergeCell ref="C14:D19"/>
    <mergeCell ref="AE10:AE13"/>
    <mergeCell ref="AE14:AE19"/>
    <mergeCell ref="AA10:AB19"/>
    <mergeCell ref="B4:C5"/>
    <mergeCell ref="H4:H5"/>
    <mergeCell ref="J14:Z19"/>
    <mergeCell ref="AB5:AC5"/>
    <mergeCell ref="G8:G9"/>
    <mergeCell ref="H8:Z8"/>
    <mergeCell ref="C8:D8"/>
    <mergeCell ref="C9:D9"/>
    <mergeCell ref="E8:F8"/>
    <mergeCell ref="D4:G5"/>
    <mergeCell ref="AC9:AD9"/>
    <mergeCell ref="J9:Z9"/>
    <mergeCell ref="E9:F9"/>
  </mergeCells>
  <phoneticPr fontId="2"/>
  <dataValidations count="1">
    <dataValidation type="list" allowBlank="1" showInputMessage="1" showErrorMessage="1" sqref="AC19 AC15:AC17 AC10:AC13 AC31:AC34 AC36:AC40" xr:uid="{00000000-0002-0000-0100-000000000000}">
      <formula1>"■,□"</formula1>
    </dataValidation>
  </dataValidations>
  <pageMargins left="1.1811023622047245" right="0.19685039370078741" top="0.70866141732283472" bottom="0.39370078740157483" header="0.19685039370078741" footer="0.19685039370078741"/>
  <pageSetup paperSize="9" orientation="portrait" horizontalDpi="300" verticalDpi="300" r:id="rId1"/>
  <headerFooter alignWithMargins="0">
    <oddFooter>&amp;C&amp;"ＭＳ 明朝,標準"&amp;9日本建築検査協会株式会社&amp;R&amp;"MS UI Gothic,標準"&amp;9 20221001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C3122-A327-4A30-8906-BCB934B9EC2E}">
  <sheetPr transitionEvaluation="1">
    <tabColor theme="9" tint="0.39997558519241921"/>
  </sheetPr>
  <dimension ref="A1:J163"/>
  <sheetViews>
    <sheetView view="pageBreakPreview" zoomScaleNormal="100" zoomScaleSheetLayoutView="100" workbookViewId="0">
      <selection activeCell="B1" sqref="B1"/>
    </sheetView>
  </sheetViews>
  <sheetFormatPr defaultRowHeight="13.5"/>
  <cols>
    <col min="1" max="1" width="6.5" customWidth="1"/>
    <col min="2" max="2" width="11" style="92" customWidth="1"/>
    <col min="3" max="4" width="9" style="92"/>
    <col min="7" max="7" width="6.5" customWidth="1"/>
    <col min="8" max="8" width="11" style="92" customWidth="1"/>
    <col min="9" max="10" width="9" style="92"/>
  </cols>
  <sheetData>
    <row r="1" spans="1:10" ht="14.25" thickBot="1">
      <c r="A1" t="s">
        <v>96</v>
      </c>
      <c r="G1" t="s">
        <v>97</v>
      </c>
    </row>
    <row r="2" spans="1:10">
      <c r="A2" s="302" t="s">
        <v>93</v>
      </c>
      <c r="B2" s="304" t="s">
        <v>0</v>
      </c>
      <c r="C2" s="304" t="s">
        <v>95</v>
      </c>
      <c r="D2" s="306"/>
      <c r="G2" s="307" t="s">
        <v>93</v>
      </c>
      <c r="H2" s="300" t="s">
        <v>0</v>
      </c>
      <c r="I2" s="300" t="s">
        <v>95</v>
      </c>
      <c r="J2" s="301"/>
    </row>
    <row r="3" spans="1:10" ht="16.5" customHeight="1" thickBot="1">
      <c r="A3" s="303"/>
      <c r="B3" s="305"/>
      <c r="C3" s="174" t="s">
        <v>3</v>
      </c>
      <c r="D3" s="175" t="s">
        <v>94</v>
      </c>
      <c r="G3" s="308"/>
      <c r="H3" s="309"/>
      <c r="I3" s="96" t="s">
        <v>3</v>
      </c>
      <c r="J3" s="97" t="s">
        <v>94</v>
      </c>
    </row>
    <row r="4" spans="1:10" ht="16.5" customHeight="1">
      <c r="A4" s="98">
        <v>1</v>
      </c>
      <c r="B4" s="94"/>
      <c r="C4" s="192"/>
      <c r="D4" s="195"/>
      <c r="G4" s="98">
        <v>1</v>
      </c>
      <c r="H4" s="94"/>
      <c r="I4" s="192"/>
      <c r="J4" s="198"/>
    </row>
    <row r="5" spans="1:10" ht="16.5" customHeight="1">
      <c r="A5" s="98">
        <v>2</v>
      </c>
      <c r="B5" s="94"/>
      <c r="C5" s="193"/>
      <c r="D5" s="196"/>
      <c r="G5" s="98">
        <v>2</v>
      </c>
      <c r="H5" s="94"/>
      <c r="I5" s="193"/>
      <c r="J5" s="191"/>
    </row>
    <row r="6" spans="1:10" ht="16.5" customHeight="1">
      <c r="A6" s="98">
        <v>3</v>
      </c>
      <c r="B6" s="94"/>
      <c r="C6" s="193"/>
      <c r="D6" s="196"/>
      <c r="G6" s="98">
        <v>3</v>
      </c>
      <c r="H6" s="94"/>
      <c r="I6" s="193"/>
      <c r="J6" s="191"/>
    </row>
    <row r="7" spans="1:10" ht="16.5" customHeight="1">
      <c r="A7" s="98">
        <v>4</v>
      </c>
      <c r="B7" s="94"/>
      <c r="C7" s="193"/>
      <c r="D7" s="196"/>
      <c r="G7" s="98">
        <v>4</v>
      </c>
      <c r="H7" s="94"/>
      <c r="I7" s="193"/>
      <c r="J7" s="191"/>
    </row>
    <row r="8" spans="1:10" ht="16.5" customHeight="1">
      <c r="A8" s="98">
        <v>5</v>
      </c>
      <c r="B8" s="94"/>
      <c r="C8" s="193"/>
      <c r="D8" s="196"/>
      <c r="G8" s="98">
        <v>5</v>
      </c>
      <c r="H8" s="94"/>
      <c r="I8" s="193"/>
      <c r="J8" s="191"/>
    </row>
    <row r="9" spans="1:10" ht="16.5" customHeight="1">
      <c r="A9" s="98">
        <v>6</v>
      </c>
      <c r="B9" s="93"/>
      <c r="C9" s="193"/>
      <c r="D9" s="196"/>
      <c r="G9" s="98">
        <v>6</v>
      </c>
      <c r="H9" s="93"/>
      <c r="I9" s="193"/>
      <c r="J9" s="191"/>
    </row>
    <row r="10" spans="1:10" ht="16.5" customHeight="1">
      <c r="A10" s="98">
        <v>7</v>
      </c>
      <c r="B10" s="93"/>
      <c r="C10" s="193"/>
      <c r="D10" s="196"/>
      <c r="G10" s="98">
        <v>7</v>
      </c>
      <c r="H10" s="93"/>
      <c r="I10" s="193"/>
      <c r="J10" s="191"/>
    </row>
    <row r="11" spans="1:10" ht="16.5" customHeight="1">
      <c r="A11" s="98">
        <v>8</v>
      </c>
      <c r="B11" s="93"/>
      <c r="C11" s="193"/>
      <c r="D11" s="196"/>
      <c r="G11" s="98">
        <v>8</v>
      </c>
      <c r="H11" s="93"/>
      <c r="I11" s="193"/>
      <c r="J11" s="191"/>
    </row>
    <row r="12" spans="1:10" ht="16.5" customHeight="1">
      <c r="A12" s="98">
        <v>9</v>
      </c>
      <c r="B12" s="93"/>
      <c r="C12" s="193"/>
      <c r="D12" s="196"/>
      <c r="G12" s="98">
        <v>9</v>
      </c>
      <c r="H12" s="93"/>
      <c r="I12" s="193"/>
      <c r="J12" s="191"/>
    </row>
    <row r="13" spans="1:10" ht="16.5" customHeight="1">
      <c r="A13" s="98">
        <v>10</v>
      </c>
      <c r="B13" s="93"/>
      <c r="C13" s="193"/>
      <c r="D13" s="196"/>
      <c r="G13" s="98">
        <v>10</v>
      </c>
      <c r="H13" s="93"/>
      <c r="I13" s="193"/>
      <c r="J13" s="191"/>
    </row>
    <row r="14" spans="1:10" ht="16.5" customHeight="1">
      <c r="A14" s="98">
        <v>11</v>
      </c>
      <c r="B14" s="93"/>
      <c r="C14" s="193"/>
      <c r="D14" s="196"/>
      <c r="G14" s="98">
        <v>11</v>
      </c>
      <c r="H14" s="93"/>
      <c r="I14" s="193"/>
      <c r="J14" s="191"/>
    </row>
    <row r="15" spans="1:10" ht="16.5" customHeight="1">
      <c r="A15" s="98">
        <v>12</v>
      </c>
      <c r="B15" s="93"/>
      <c r="C15" s="193"/>
      <c r="D15" s="196"/>
      <c r="G15" s="98">
        <v>12</v>
      </c>
      <c r="H15" s="93"/>
      <c r="I15" s="193"/>
      <c r="J15" s="191"/>
    </row>
    <row r="16" spans="1:10" ht="16.5" customHeight="1">
      <c r="A16" s="98">
        <v>13</v>
      </c>
      <c r="B16" s="93"/>
      <c r="C16" s="193"/>
      <c r="D16" s="196"/>
      <c r="G16" s="98">
        <v>13</v>
      </c>
      <c r="H16" s="93"/>
      <c r="I16" s="193"/>
      <c r="J16" s="191"/>
    </row>
    <row r="17" spans="1:10" ht="16.5" customHeight="1">
      <c r="A17" s="98">
        <v>14</v>
      </c>
      <c r="B17" s="93"/>
      <c r="C17" s="193"/>
      <c r="D17" s="196"/>
      <c r="G17" s="98">
        <v>14</v>
      </c>
      <c r="H17" s="93"/>
      <c r="I17" s="193"/>
      <c r="J17" s="191"/>
    </row>
    <row r="18" spans="1:10" ht="16.5" customHeight="1">
      <c r="A18" s="98">
        <v>15</v>
      </c>
      <c r="B18" s="93"/>
      <c r="C18" s="193"/>
      <c r="D18" s="196"/>
      <c r="G18" s="98">
        <v>15</v>
      </c>
      <c r="H18" s="93"/>
      <c r="I18" s="193"/>
      <c r="J18" s="191"/>
    </row>
    <row r="19" spans="1:10" ht="16.5" customHeight="1">
      <c r="A19" s="98">
        <v>16</v>
      </c>
      <c r="B19" s="93"/>
      <c r="C19" s="193"/>
      <c r="D19" s="196"/>
      <c r="G19" s="98">
        <v>16</v>
      </c>
      <c r="H19" s="93"/>
      <c r="I19" s="193"/>
      <c r="J19" s="191"/>
    </row>
    <row r="20" spans="1:10" ht="16.5" customHeight="1">
      <c r="A20" s="98">
        <v>17</v>
      </c>
      <c r="B20" s="93"/>
      <c r="C20" s="193"/>
      <c r="D20" s="196"/>
      <c r="G20" s="98">
        <v>17</v>
      </c>
      <c r="H20" s="93"/>
      <c r="I20" s="193"/>
      <c r="J20" s="191"/>
    </row>
    <row r="21" spans="1:10" ht="16.5" customHeight="1">
      <c r="A21" s="98">
        <v>18</v>
      </c>
      <c r="B21" s="93"/>
      <c r="C21" s="193"/>
      <c r="D21" s="196"/>
      <c r="G21" s="98">
        <v>18</v>
      </c>
      <c r="H21" s="93"/>
      <c r="I21" s="193"/>
      <c r="J21" s="191"/>
    </row>
    <row r="22" spans="1:10" ht="16.5" customHeight="1">
      <c r="A22" s="98">
        <v>19</v>
      </c>
      <c r="B22" s="93"/>
      <c r="C22" s="193"/>
      <c r="D22" s="196"/>
      <c r="G22" s="98">
        <v>19</v>
      </c>
      <c r="H22" s="93"/>
      <c r="I22" s="193"/>
      <c r="J22" s="191"/>
    </row>
    <row r="23" spans="1:10" ht="16.5" customHeight="1">
      <c r="A23" s="98">
        <v>20</v>
      </c>
      <c r="B23" s="93"/>
      <c r="C23" s="193"/>
      <c r="D23" s="196"/>
      <c r="G23" s="98">
        <v>20</v>
      </c>
      <c r="H23" s="93"/>
      <c r="I23" s="193"/>
      <c r="J23" s="191"/>
    </row>
    <row r="24" spans="1:10" ht="16.5" customHeight="1">
      <c r="A24" s="98">
        <v>21</v>
      </c>
      <c r="B24" s="93"/>
      <c r="C24" s="193"/>
      <c r="D24" s="196"/>
      <c r="G24" s="98">
        <v>21</v>
      </c>
      <c r="H24" s="93"/>
      <c r="I24" s="193"/>
      <c r="J24" s="191"/>
    </row>
    <row r="25" spans="1:10" ht="16.5" customHeight="1">
      <c r="A25" s="98">
        <v>22</v>
      </c>
      <c r="B25" s="93"/>
      <c r="C25" s="193"/>
      <c r="D25" s="196"/>
      <c r="G25" s="98">
        <v>22</v>
      </c>
      <c r="H25" s="93"/>
      <c r="I25" s="193"/>
      <c r="J25" s="191"/>
    </row>
    <row r="26" spans="1:10" ht="16.5" customHeight="1">
      <c r="A26" s="98">
        <v>23</v>
      </c>
      <c r="B26" s="93"/>
      <c r="C26" s="193"/>
      <c r="D26" s="196"/>
      <c r="G26" s="98">
        <v>23</v>
      </c>
      <c r="H26" s="93"/>
      <c r="I26" s="193"/>
      <c r="J26" s="191"/>
    </row>
    <row r="27" spans="1:10" ht="16.5" customHeight="1">
      <c r="A27" s="98">
        <v>24</v>
      </c>
      <c r="B27" s="93"/>
      <c r="C27" s="193"/>
      <c r="D27" s="196"/>
      <c r="G27" s="98">
        <v>24</v>
      </c>
      <c r="H27" s="93"/>
      <c r="I27" s="193"/>
      <c r="J27" s="191"/>
    </row>
    <row r="28" spans="1:10" ht="16.5" customHeight="1">
      <c r="A28" s="98">
        <v>25</v>
      </c>
      <c r="B28" s="93"/>
      <c r="C28" s="193"/>
      <c r="D28" s="196"/>
      <c r="G28" s="98">
        <v>25</v>
      </c>
      <c r="H28" s="93"/>
      <c r="I28" s="193"/>
      <c r="J28" s="191"/>
    </row>
    <row r="29" spans="1:10" ht="16.5" customHeight="1">
      <c r="A29" s="98">
        <v>26</v>
      </c>
      <c r="B29" s="93"/>
      <c r="C29" s="193"/>
      <c r="D29" s="196"/>
      <c r="G29" s="98">
        <v>26</v>
      </c>
      <c r="H29" s="93"/>
      <c r="I29" s="193"/>
      <c r="J29" s="191"/>
    </row>
    <row r="30" spans="1:10" ht="16.5" customHeight="1">
      <c r="A30" s="98">
        <v>27</v>
      </c>
      <c r="B30" s="93"/>
      <c r="C30" s="193"/>
      <c r="D30" s="196"/>
      <c r="G30" s="98">
        <v>27</v>
      </c>
      <c r="H30" s="93"/>
      <c r="I30" s="193"/>
      <c r="J30" s="191"/>
    </row>
    <row r="31" spans="1:10" ht="16.5" customHeight="1">
      <c r="A31" s="98">
        <v>28</v>
      </c>
      <c r="B31" s="93"/>
      <c r="C31" s="193"/>
      <c r="D31" s="196"/>
      <c r="G31" s="98">
        <v>28</v>
      </c>
      <c r="H31" s="93"/>
      <c r="I31" s="193"/>
      <c r="J31" s="191"/>
    </row>
    <row r="32" spans="1:10" ht="16.5" customHeight="1">
      <c r="A32" s="98">
        <v>29</v>
      </c>
      <c r="B32" s="93"/>
      <c r="C32" s="193"/>
      <c r="D32" s="196"/>
      <c r="G32" s="98">
        <v>29</v>
      </c>
      <c r="H32" s="93"/>
      <c r="I32" s="193"/>
      <c r="J32" s="191"/>
    </row>
    <row r="33" spans="1:10" ht="16.5" customHeight="1">
      <c r="A33" s="98">
        <v>30</v>
      </c>
      <c r="B33" s="93"/>
      <c r="C33" s="193"/>
      <c r="D33" s="196"/>
      <c r="G33" s="98">
        <v>30</v>
      </c>
      <c r="H33" s="93"/>
      <c r="I33" s="193"/>
      <c r="J33" s="191"/>
    </row>
    <row r="34" spans="1:10" ht="16.5" customHeight="1">
      <c r="A34" s="98">
        <v>31</v>
      </c>
      <c r="B34" s="93"/>
      <c r="C34" s="193"/>
      <c r="D34" s="196"/>
      <c r="G34" s="98">
        <v>31</v>
      </c>
      <c r="H34" s="93"/>
      <c r="I34" s="193"/>
      <c r="J34" s="191"/>
    </row>
    <row r="35" spans="1:10" ht="16.5" customHeight="1">
      <c r="A35" s="98">
        <v>32</v>
      </c>
      <c r="B35" s="93"/>
      <c r="C35" s="193"/>
      <c r="D35" s="196"/>
      <c r="G35" s="98">
        <v>32</v>
      </c>
      <c r="H35" s="93"/>
      <c r="I35" s="193"/>
      <c r="J35" s="191"/>
    </row>
    <row r="36" spans="1:10" ht="16.5" customHeight="1">
      <c r="A36" s="98">
        <v>33</v>
      </c>
      <c r="B36" s="93"/>
      <c r="C36" s="193"/>
      <c r="D36" s="196"/>
      <c r="G36" s="98">
        <v>33</v>
      </c>
      <c r="H36" s="93"/>
      <c r="I36" s="193"/>
      <c r="J36" s="191"/>
    </row>
    <row r="37" spans="1:10" ht="16.5" customHeight="1">
      <c r="A37" s="98">
        <v>34</v>
      </c>
      <c r="B37" s="93"/>
      <c r="C37" s="193"/>
      <c r="D37" s="196"/>
      <c r="G37" s="98">
        <v>34</v>
      </c>
      <c r="H37" s="93"/>
      <c r="I37" s="193"/>
      <c r="J37" s="191"/>
    </row>
    <row r="38" spans="1:10" ht="16.5" customHeight="1">
      <c r="A38" s="98">
        <v>35</v>
      </c>
      <c r="B38" s="93"/>
      <c r="C38" s="193"/>
      <c r="D38" s="196"/>
      <c r="G38" s="98">
        <v>35</v>
      </c>
      <c r="H38" s="93"/>
      <c r="I38" s="193"/>
      <c r="J38" s="191"/>
    </row>
    <row r="39" spans="1:10" ht="16.5" customHeight="1">
      <c r="A39" s="98">
        <v>36</v>
      </c>
      <c r="B39" s="93"/>
      <c r="C39" s="193"/>
      <c r="D39" s="196"/>
      <c r="G39" s="98">
        <v>36</v>
      </c>
      <c r="H39" s="93"/>
      <c r="I39" s="193"/>
      <c r="J39" s="191"/>
    </row>
    <row r="40" spans="1:10" ht="16.5" customHeight="1">
      <c r="A40" s="98">
        <v>37</v>
      </c>
      <c r="B40" s="93"/>
      <c r="C40" s="193"/>
      <c r="D40" s="196"/>
      <c r="G40" s="98">
        <v>37</v>
      </c>
      <c r="H40" s="93"/>
      <c r="I40" s="193"/>
      <c r="J40" s="191"/>
    </row>
    <row r="41" spans="1:10" ht="16.5" customHeight="1">
      <c r="A41" s="98">
        <v>38</v>
      </c>
      <c r="B41" s="93"/>
      <c r="C41" s="193"/>
      <c r="D41" s="196"/>
      <c r="G41" s="98">
        <v>38</v>
      </c>
      <c r="H41" s="93"/>
      <c r="I41" s="193"/>
      <c r="J41" s="191"/>
    </row>
    <row r="42" spans="1:10" ht="16.5" customHeight="1">
      <c r="A42" s="98">
        <v>39</v>
      </c>
      <c r="B42" s="93"/>
      <c r="C42" s="193"/>
      <c r="D42" s="196"/>
      <c r="G42" s="98">
        <v>39</v>
      </c>
      <c r="H42" s="93"/>
      <c r="I42" s="193"/>
      <c r="J42" s="191"/>
    </row>
    <row r="43" spans="1:10" ht="16.5" customHeight="1">
      <c r="A43" s="98">
        <v>40</v>
      </c>
      <c r="B43" s="93"/>
      <c r="C43" s="193"/>
      <c r="D43" s="196"/>
      <c r="G43" s="98">
        <v>40</v>
      </c>
      <c r="H43" s="93"/>
      <c r="I43" s="193"/>
      <c r="J43" s="191"/>
    </row>
    <row r="44" spans="1:10" ht="16.5" customHeight="1">
      <c r="A44" s="98">
        <v>41</v>
      </c>
      <c r="B44" s="93"/>
      <c r="C44" s="193"/>
      <c r="D44" s="196"/>
      <c r="G44" s="98">
        <v>41</v>
      </c>
      <c r="H44" s="93"/>
      <c r="I44" s="193"/>
      <c r="J44" s="191"/>
    </row>
    <row r="45" spans="1:10" ht="16.5" customHeight="1">
      <c r="A45" s="98">
        <v>42</v>
      </c>
      <c r="B45" s="93"/>
      <c r="C45" s="193"/>
      <c r="D45" s="196"/>
      <c r="G45" s="98">
        <v>42</v>
      </c>
      <c r="H45" s="93"/>
      <c r="I45" s="193"/>
      <c r="J45" s="191"/>
    </row>
    <row r="46" spans="1:10" ht="16.5" customHeight="1">
      <c r="A46" s="98">
        <v>43</v>
      </c>
      <c r="B46" s="93"/>
      <c r="C46" s="193"/>
      <c r="D46" s="196"/>
      <c r="G46" s="98">
        <v>43</v>
      </c>
      <c r="H46" s="93"/>
      <c r="I46" s="193"/>
      <c r="J46" s="191"/>
    </row>
    <row r="47" spans="1:10" ht="16.5" customHeight="1">
      <c r="A47" s="98">
        <v>44</v>
      </c>
      <c r="B47" s="93"/>
      <c r="C47" s="193"/>
      <c r="D47" s="196"/>
      <c r="G47" s="98">
        <v>44</v>
      </c>
      <c r="H47" s="93"/>
      <c r="I47" s="193"/>
      <c r="J47" s="191"/>
    </row>
    <row r="48" spans="1:10" ht="16.5" customHeight="1">
      <c r="A48" s="98">
        <v>45</v>
      </c>
      <c r="B48" s="93"/>
      <c r="C48" s="193"/>
      <c r="D48" s="196"/>
      <c r="G48" s="98">
        <v>45</v>
      </c>
      <c r="H48" s="93"/>
      <c r="I48" s="193"/>
      <c r="J48" s="191"/>
    </row>
    <row r="49" spans="1:10" ht="16.5" customHeight="1">
      <c r="A49" s="190">
        <v>46</v>
      </c>
      <c r="B49" s="93"/>
      <c r="C49" s="193"/>
      <c r="D49" s="196"/>
      <c r="G49" s="98">
        <v>46</v>
      </c>
      <c r="H49" s="93"/>
      <c r="I49" s="193"/>
      <c r="J49" s="191"/>
    </row>
    <row r="50" spans="1:10" ht="16.5" customHeight="1">
      <c r="A50" s="190">
        <v>47</v>
      </c>
      <c r="B50" s="93"/>
      <c r="C50" s="193"/>
      <c r="D50" s="196"/>
      <c r="G50" s="190">
        <v>47</v>
      </c>
      <c r="H50" s="93"/>
      <c r="I50" s="193"/>
      <c r="J50" s="191"/>
    </row>
    <row r="51" spans="1:10" ht="16.5" customHeight="1">
      <c r="A51" s="98">
        <v>48</v>
      </c>
      <c r="B51" s="93"/>
      <c r="C51" s="193"/>
      <c r="D51" s="196"/>
      <c r="G51" s="98">
        <v>48</v>
      </c>
      <c r="H51" s="93"/>
      <c r="I51" s="193"/>
      <c r="J51" s="191"/>
    </row>
    <row r="52" spans="1:10" ht="16.5" customHeight="1">
      <c r="A52" s="98">
        <v>49</v>
      </c>
      <c r="B52" s="93"/>
      <c r="C52" s="193"/>
      <c r="D52" s="196"/>
      <c r="G52" s="98">
        <v>49</v>
      </c>
      <c r="H52" s="93"/>
      <c r="I52" s="193"/>
      <c r="J52" s="191"/>
    </row>
    <row r="53" spans="1:10" ht="16.5" customHeight="1">
      <c r="A53" s="98">
        <v>50</v>
      </c>
      <c r="B53" s="93"/>
      <c r="C53" s="193"/>
      <c r="D53" s="196"/>
      <c r="G53" s="98">
        <v>50</v>
      </c>
      <c r="H53" s="93"/>
      <c r="I53" s="193"/>
      <c r="J53" s="191"/>
    </row>
    <row r="54" spans="1:10" ht="16.5" customHeight="1">
      <c r="A54" s="98">
        <v>51</v>
      </c>
      <c r="B54" s="93"/>
      <c r="C54" s="193"/>
      <c r="D54" s="196"/>
      <c r="G54" s="98">
        <v>51</v>
      </c>
      <c r="H54" s="93"/>
      <c r="I54" s="193"/>
      <c r="J54" s="191"/>
    </row>
    <row r="55" spans="1:10" ht="16.5" customHeight="1">
      <c r="A55" s="98">
        <v>52</v>
      </c>
      <c r="B55" s="93"/>
      <c r="C55" s="193"/>
      <c r="D55" s="196"/>
      <c r="G55" s="98">
        <v>52</v>
      </c>
      <c r="H55" s="93"/>
      <c r="I55" s="193"/>
      <c r="J55" s="191"/>
    </row>
    <row r="56" spans="1:10" ht="16.5" customHeight="1">
      <c r="A56" s="98">
        <v>53</v>
      </c>
      <c r="B56" s="93"/>
      <c r="C56" s="193"/>
      <c r="D56" s="196"/>
      <c r="G56" s="98">
        <v>53</v>
      </c>
      <c r="H56" s="93"/>
      <c r="I56" s="193"/>
      <c r="J56" s="191"/>
    </row>
    <row r="57" spans="1:10" ht="16.5" customHeight="1">
      <c r="A57" s="98">
        <v>54</v>
      </c>
      <c r="B57" s="93"/>
      <c r="C57" s="193"/>
      <c r="D57" s="196"/>
      <c r="G57" s="98">
        <v>54</v>
      </c>
      <c r="H57" s="93"/>
      <c r="I57" s="193"/>
      <c r="J57" s="191"/>
    </row>
    <row r="58" spans="1:10" ht="16.5" customHeight="1">
      <c r="A58" s="98">
        <v>55</v>
      </c>
      <c r="B58" s="93"/>
      <c r="C58" s="193"/>
      <c r="D58" s="196"/>
      <c r="G58" s="98">
        <v>55</v>
      </c>
      <c r="H58" s="93"/>
      <c r="I58" s="193"/>
      <c r="J58" s="191"/>
    </row>
    <row r="59" spans="1:10" ht="16.5" customHeight="1">
      <c r="A59" s="98">
        <v>56</v>
      </c>
      <c r="B59" s="93"/>
      <c r="C59" s="193"/>
      <c r="D59" s="196"/>
      <c r="G59" s="98">
        <v>56</v>
      </c>
      <c r="H59" s="93"/>
      <c r="I59" s="193"/>
      <c r="J59" s="191"/>
    </row>
    <row r="60" spans="1:10" ht="16.5" customHeight="1">
      <c r="A60" s="98">
        <v>57</v>
      </c>
      <c r="B60" s="93"/>
      <c r="C60" s="193"/>
      <c r="D60" s="196"/>
      <c r="G60" s="98">
        <v>57</v>
      </c>
      <c r="H60" s="93"/>
      <c r="I60" s="193"/>
      <c r="J60" s="191"/>
    </row>
    <row r="61" spans="1:10" ht="16.5" customHeight="1">
      <c r="A61" s="98">
        <v>58</v>
      </c>
      <c r="B61" s="93"/>
      <c r="C61" s="193"/>
      <c r="D61" s="196"/>
      <c r="G61" s="98">
        <v>58</v>
      </c>
      <c r="H61" s="93"/>
      <c r="I61" s="193"/>
      <c r="J61" s="191"/>
    </row>
    <row r="62" spans="1:10" ht="16.5" customHeight="1">
      <c r="A62" s="98">
        <v>59</v>
      </c>
      <c r="B62" s="93"/>
      <c r="C62" s="193"/>
      <c r="D62" s="196"/>
      <c r="G62" s="98">
        <v>59</v>
      </c>
      <c r="H62" s="93"/>
      <c r="I62" s="193"/>
      <c r="J62" s="191"/>
    </row>
    <row r="63" spans="1:10" ht="16.5" customHeight="1">
      <c r="A63" s="98">
        <v>60</v>
      </c>
      <c r="B63" s="93"/>
      <c r="C63" s="193"/>
      <c r="D63" s="196"/>
      <c r="G63" s="98">
        <v>60</v>
      </c>
      <c r="H63" s="93"/>
      <c r="I63" s="193"/>
      <c r="J63" s="191"/>
    </row>
    <row r="64" spans="1:10" ht="16.5" customHeight="1">
      <c r="A64" s="98">
        <v>61</v>
      </c>
      <c r="B64" s="93"/>
      <c r="C64" s="193"/>
      <c r="D64" s="196"/>
      <c r="G64" s="98">
        <v>61</v>
      </c>
      <c r="H64" s="93"/>
      <c r="I64" s="193"/>
      <c r="J64" s="191"/>
    </row>
    <row r="65" spans="1:10" ht="16.5" customHeight="1">
      <c r="A65" s="98">
        <v>62</v>
      </c>
      <c r="B65" s="93"/>
      <c r="C65" s="193"/>
      <c r="D65" s="196"/>
      <c r="G65" s="98">
        <v>62</v>
      </c>
      <c r="H65" s="93"/>
      <c r="I65" s="193"/>
      <c r="J65" s="191"/>
    </row>
    <row r="66" spans="1:10" ht="16.5" customHeight="1">
      <c r="A66" s="98">
        <v>63</v>
      </c>
      <c r="B66" s="93"/>
      <c r="C66" s="193"/>
      <c r="D66" s="196"/>
      <c r="G66" s="98">
        <v>63</v>
      </c>
      <c r="H66" s="93"/>
      <c r="I66" s="193"/>
      <c r="J66" s="191"/>
    </row>
    <row r="67" spans="1:10" ht="16.5" customHeight="1">
      <c r="A67" s="98">
        <v>64</v>
      </c>
      <c r="B67" s="93"/>
      <c r="C67" s="193"/>
      <c r="D67" s="196"/>
      <c r="G67" s="98">
        <v>64</v>
      </c>
      <c r="H67" s="93"/>
      <c r="I67" s="193"/>
      <c r="J67" s="191"/>
    </row>
    <row r="68" spans="1:10" ht="16.5" customHeight="1">
      <c r="A68" s="98">
        <v>65</v>
      </c>
      <c r="B68" s="93"/>
      <c r="C68" s="193"/>
      <c r="D68" s="196"/>
      <c r="G68" s="98">
        <v>65</v>
      </c>
      <c r="H68" s="93"/>
      <c r="I68" s="193"/>
      <c r="J68" s="191"/>
    </row>
    <row r="69" spans="1:10" ht="16.5" customHeight="1">
      <c r="A69" s="98">
        <v>66</v>
      </c>
      <c r="B69" s="93"/>
      <c r="C69" s="193"/>
      <c r="D69" s="196"/>
      <c r="G69" s="98">
        <v>66</v>
      </c>
      <c r="H69" s="93"/>
      <c r="I69" s="193"/>
      <c r="J69" s="191"/>
    </row>
    <row r="70" spans="1:10" ht="16.5" customHeight="1">
      <c r="A70" s="98">
        <v>67</v>
      </c>
      <c r="B70" s="93"/>
      <c r="C70" s="193"/>
      <c r="D70" s="196"/>
      <c r="G70" s="98">
        <v>67</v>
      </c>
      <c r="H70" s="93"/>
      <c r="I70" s="193"/>
      <c r="J70" s="191"/>
    </row>
    <row r="71" spans="1:10" ht="16.5" customHeight="1">
      <c r="A71" s="98">
        <v>68</v>
      </c>
      <c r="B71" s="93"/>
      <c r="C71" s="193"/>
      <c r="D71" s="196"/>
      <c r="G71" s="98">
        <v>68</v>
      </c>
      <c r="H71" s="93"/>
      <c r="I71" s="193"/>
      <c r="J71" s="191"/>
    </row>
    <row r="72" spans="1:10" ht="16.5" customHeight="1">
      <c r="A72" s="98">
        <v>69</v>
      </c>
      <c r="B72" s="93"/>
      <c r="C72" s="193"/>
      <c r="D72" s="196"/>
      <c r="G72" s="98">
        <v>69</v>
      </c>
      <c r="H72" s="93"/>
      <c r="I72" s="193"/>
      <c r="J72" s="191"/>
    </row>
    <row r="73" spans="1:10" ht="16.5" customHeight="1">
      <c r="A73" s="98">
        <v>70</v>
      </c>
      <c r="B73" s="93"/>
      <c r="C73" s="193"/>
      <c r="D73" s="196"/>
      <c r="G73" s="98">
        <v>70</v>
      </c>
      <c r="H73" s="93"/>
      <c r="I73" s="193"/>
      <c r="J73" s="191"/>
    </row>
    <row r="74" spans="1:10" ht="16.5" customHeight="1">
      <c r="A74" s="98">
        <v>71</v>
      </c>
      <c r="B74" s="93"/>
      <c r="C74" s="193"/>
      <c r="D74" s="196"/>
      <c r="G74" s="98">
        <v>71</v>
      </c>
      <c r="H74" s="93"/>
      <c r="I74" s="193"/>
      <c r="J74" s="191"/>
    </row>
    <row r="75" spans="1:10" ht="16.5" customHeight="1">
      <c r="A75" s="98">
        <v>72</v>
      </c>
      <c r="B75" s="93"/>
      <c r="C75" s="193"/>
      <c r="D75" s="196"/>
      <c r="G75" s="98">
        <v>72</v>
      </c>
      <c r="H75" s="93"/>
      <c r="I75" s="193"/>
      <c r="J75" s="191"/>
    </row>
    <row r="76" spans="1:10" ht="16.5" customHeight="1">
      <c r="A76" s="98">
        <v>73</v>
      </c>
      <c r="B76" s="93"/>
      <c r="C76" s="193"/>
      <c r="D76" s="196"/>
      <c r="G76" s="98">
        <v>73</v>
      </c>
      <c r="H76" s="93"/>
      <c r="I76" s="193"/>
      <c r="J76" s="191"/>
    </row>
    <row r="77" spans="1:10" ht="16.5" customHeight="1">
      <c r="A77" s="98">
        <v>74</v>
      </c>
      <c r="B77" s="93"/>
      <c r="C77" s="193"/>
      <c r="D77" s="196"/>
      <c r="G77" s="98">
        <v>74</v>
      </c>
      <c r="H77" s="93"/>
      <c r="I77" s="193"/>
      <c r="J77" s="191"/>
    </row>
    <row r="78" spans="1:10" ht="16.5" customHeight="1">
      <c r="A78" s="98">
        <v>75</v>
      </c>
      <c r="B78" s="93"/>
      <c r="C78" s="193"/>
      <c r="D78" s="196"/>
      <c r="G78" s="98">
        <v>75</v>
      </c>
      <c r="H78" s="93"/>
      <c r="I78" s="193"/>
      <c r="J78" s="191"/>
    </row>
    <row r="79" spans="1:10" ht="16.5" customHeight="1">
      <c r="A79" s="98">
        <v>76</v>
      </c>
      <c r="B79" s="93"/>
      <c r="C79" s="193"/>
      <c r="D79" s="196"/>
      <c r="G79" s="98">
        <v>76</v>
      </c>
      <c r="H79" s="93"/>
      <c r="I79" s="193"/>
      <c r="J79" s="191"/>
    </row>
    <row r="80" spans="1:10" ht="16.5" customHeight="1">
      <c r="A80" s="98">
        <v>77</v>
      </c>
      <c r="B80" s="93"/>
      <c r="C80" s="193"/>
      <c r="D80" s="196"/>
      <c r="G80" s="98">
        <v>77</v>
      </c>
      <c r="H80" s="93"/>
      <c r="I80" s="193"/>
      <c r="J80" s="191"/>
    </row>
    <row r="81" spans="1:10" ht="16.5" customHeight="1">
      <c r="A81" s="98">
        <v>78</v>
      </c>
      <c r="B81" s="93"/>
      <c r="C81" s="193"/>
      <c r="D81" s="196"/>
      <c r="G81" s="98">
        <v>78</v>
      </c>
      <c r="H81" s="93"/>
      <c r="I81" s="193"/>
      <c r="J81" s="191"/>
    </row>
    <row r="82" spans="1:10" ht="16.5" customHeight="1">
      <c r="A82" s="98">
        <v>79</v>
      </c>
      <c r="B82" s="93"/>
      <c r="C82" s="193"/>
      <c r="D82" s="196"/>
      <c r="G82" s="98">
        <v>79</v>
      </c>
      <c r="H82" s="93"/>
      <c r="I82" s="193"/>
      <c r="J82" s="191"/>
    </row>
    <row r="83" spans="1:10" ht="16.5" customHeight="1">
      <c r="A83" s="98">
        <v>80</v>
      </c>
      <c r="B83" s="93"/>
      <c r="C83" s="193"/>
      <c r="D83" s="196"/>
      <c r="G83" s="98">
        <v>80</v>
      </c>
      <c r="H83" s="93"/>
      <c r="I83" s="193"/>
      <c r="J83" s="191"/>
    </row>
    <row r="84" spans="1:10" ht="16.5" customHeight="1">
      <c r="A84" s="98">
        <v>81</v>
      </c>
      <c r="B84" s="93"/>
      <c r="C84" s="193"/>
      <c r="D84" s="196"/>
      <c r="G84" s="98">
        <v>81</v>
      </c>
      <c r="H84" s="93"/>
      <c r="I84" s="193"/>
      <c r="J84" s="191"/>
    </row>
    <row r="85" spans="1:10" ht="16.5" customHeight="1">
      <c r="A85" s="98">
        <v>82</v>
      </c>
      <c r="B85" s="93"/>
      <c r="C85" s="193"/>
      <c r="D85" s="196"/>
      <c r="G85" s="98">
        <v>82</v>
      </c>
      <c r="H85" s="93"/>
      <c r="I85" s="193"/>
      <c r="J85" s="191"/>
    </row>
    <row r="86" spans="1:10" ht="16.5" customHeight="1">
      <c r="A86" s="98">
        <v>83</v>
      </c>
      <c r="B86" s="93"/>
      <c r="C86" s="193"/>
      <c r="D86" s="196"/>
      <c r="G86" s="98">
        <v>83</v>
      </c>
      <c r="H86" s="93"/>
      <c r="I86" s="193"/>
      <c r="J86" s="191"/>
    </row>
    <row r="87" spans="1:10" ht="16.5" customHeight="1">
      <c r="A87" s="98">
        <v>84</v>
      </c>
      <c r="B87" s="93"/>
      <c r="C87" s="193"/>
      <c r="D87" s="196"/>
      <c r="G87" s="98">
        <v>84</v>
      </c>
      <c r="H87" s="93"/>
      <c r="I87" s="193"/>
      <c r="J87" s="191"/>
    </row>
    <row r="88" spans="1:10" ht="16.5" customHeight="1">
      <c r="A88" s="98">
        <v>85</v>
      </c>
      <c r="B88" s="93"/>
      <c r="C88" s="193"/>
      <c r="D88" s="196"/>
      <c r="G88" s="98">
        <v>85</v>
      </c>
      <c r="H88" s="93"/>
      <c r="I88" s="193"/>
      <c r="J88" s="191"/>
    </row>
    <row r="89" spans="1:10" ht="16.5" customHeight="1">
      <c r="A89" s="98">
        <v>86</v>
      </c>
      <c r="B89" s="93"/>
      <c r="C89" s="193"/>
      <c r="D89" s="196"/>
      <c r="G89" s="98">
        <v>86</v>
      </c>
      <c r="H89" s="93"/>
      <c r="I89" s="193"/>
      <c r="J89" s="191"/>
    </row>
    <row r="90" spans="1:10" ht="16.5" customHeight="1">
      <c r="A90" s="98">
        <v>87</v>
      </c>
      <c r="B90" s="93"/>
      <c r="C90" s="193"/>
      <c r="D90" s="196"/>
      <c r="G90" s="98">
        <v>87</v>
      </c>
      <c r="H90" s="93"/>
      <c r="I90" s="193"/>
      <c r="J90" s="191"/>
    </row>
    <row r="91" spans="1:10" ht="16.5" customHeight="1">
      <c r="A91" s="98">
        <v>88</v>
      </c>
      <c r="B91" s="93"/>
      <c r="C91" s="193"/>
      <c r="D91" s="196"/>
      <c r="G91" s="98">
        <v>88</v>
      </c>
      <c r="H91" s="93"/>
      <c r="I91" s="193"/>
      <c r="J91" s="191"/>
    </row>
    <row r="92" spans="1:10" ht="16.5" customHeight="1">
      <c r="A92" s="98">
        <v>89</v>
      </c>
      <c r="B92" s="93"/>
      <c r="C92" s="193"/>
      <c r="D92" s="196"/>
      <c r="G92" s="98">
        <v>89</v>
      </c>
      <c r="H92" s="93"/>
      <c r="I92" s="193"/>
      <c r="J92" s="191"/>
    </row>
    <row r="93" spans="1:10" ht="16.5" customHeight="1">
      <c r="A93" s="98">
        <v>90</v>
      </c>
      <c r="B93" s="93"/>
      <c r="C93" s="193"/>
      <c r="D93" s="196"/>
      <c r="G93" s="98">
        <v>90</v>
      </c>
      <c r="H93" s="93"/>
      <c r="I93" s="193"/>
      <c r="J93" s="191"/>
    </row>
    <row r="94" spans="1:10" ht="16.5" customHeight="1">
      <c r="A94" s="98">
        <v>91</v>
      </c>
      <c r="B94" s="93"/>
      <c r="C94" s="193"/>
      <c r="D94" s="196"/>
      <c r="G94" s="98">
        <v>91</v>
      </c>
      <c r="H94" s="93"/>
      <c r="I94" s="193"/>
      <c r="J94" s="191"/>
    </row>
    <row r="95" spans="1:10" ht="16.5" customHeight="1">
      <c r="A95" s="98">
        <v>92</v>
      </c>
      <c r="B95" s="93"/>
      <c r="C95" s="193"/>
      <c r="D95" s="196"/>
      <c r="G95" s="98">
        <v>92</v>
      </c>
      <c r="H95" s="93"/>
      <c r="I95" s="193"/>
      <c r="J95" s="191"/>
    </row>
    <row r="96" spans="1:10" ht="16.5" customHeight="1">
      <c r="A96" s="98">
        <v>93</v>
      </c>
      <c r="B96" s="93"/>
      <c r="C96" s="193"/>
      <c r="D96" s="196"/>
      <c r="G96" s="98">
        <v>93</v>
      </c>
      <c r="H96" s="93"/>
      <c r="I96" s="193"/>
      <c r="J96" s="191"/>
    </row>
    <row r="97" spans="1:10" ht="16.5" customHeight="1">
      <c r="A97" s="98">
        <v>94</v>
      </c>
      <c r="B97" s="93"/>
      <c r="C97" s="193"/>
      <c r="D97" s="196"/>
      <c r="G97" s="98">
        <v>94</v>
      </c>
      <c r="H97" s="93"/>
      <c r="I97" s="193"/>
      <c r="J97" s="191"/>
    </row>
    <row r="98" spans="1:10" ht="16.5" customHeight="1">
      <c r="A98" s="98">
        <v>95</v>
      </c>
      <c r="B98" s="93"/>
      <c r="C98" s="193"/>
      <c r="D98" s="196"/>
      <c r="G98" s="98">
        <v>95</v>
      </c>
      <c r="H98" s="93"/>
      <c r="I98" s="193"/>
      <c r="J98" s="191"/>
    </row>
    <row r="99" spans="1:10" ht="16.5" customHeight="1">
      <c r="A99" s="190">
        <v>96</v>
      </c>
      <c r="B99" s="93"/>
      <c r="C99" s="193"/>
      <c r="D99" s="196"/>
      <c r="G99" s="190">
        <v>96</v>
      </c>
      <c r="H99" s="93"/>
      <c r="I99" s="193"/>
      <c r="J99" s="191"/>
    </row>
    <row r="100" spans="1:10" ht="16.5" customHeight="1">
      <c r="A100" s="98">
        <v>97</v>
      </c>
      <c r="B100" s="93"/>
      <c r="C100" s="193"/>
      <c r="D100" s="196"/>
      <c r="G100" s="98">
        <v>97</v>
      </c>
      <c r="H100" s="93"/>
      <c r="I100" s="193"/>
      <c r="J100" s="191"/>
    </row>
    <row r="101" spans="1:10" ht="16.5" customHeight="1">
      <c r="A101" s="98">
        <v>98</v>
      </c>
      <c r="B101" s="93"/>
      <c r="C101" s="193"/>
      <c r="D101" s="196"/>
      <c r="G101" s="98">
        <v>98</v>
      </c>
      <c r="H101" s="93"/>
      <c r="I101" s="193"/>
      <c r="J101" s="191"/>
    </row>
    <row r="102" spans="1:10" ht="16.5" customHeight="1">
      <c r="A102" s="98">
        <v>99</v>
      </c>
      <c r="B102" s="93"/>
      <c r="C102" s="193"/>
      <c r="D102" s="196"/>
      <c r="G102" s="98">
        <v>99</v>
      </c>
      <c r="H102" s="93"/>
      <c r="I102" s="193"/>
      <c r="J102" s="191"/>
    </row>
    <row r="103" spans="1:10" ht="16.5" customHeight="1">
      <c r="A103" s="98">
        <v>100</v>
      </c>
      <c r="B103" s="93"/>
      <c r="C103" s="193"/>
      <c r="D103" s="196"/>
      <c r="G103" s="98">
        <v>100</v>
      </c>
      <c r="H103" s="93"/>
      <c r="I103" s="193"/>
      <c r="J103" s="191"/>
    </row>
    <row r="104" spans="1:10" ht="16.5" customHeight="1">
      <c r="A104" s="98">
        <v>101</v>
      </c>
      <c r="B104" s="93"/>
      <c r="C104" s="193"/>
      <c r="D104" s="196"/>
      <c r="G104" s="98">
        <v>101</v>
      </c>
      <c r="H104" s="93"/>
      <c r="I104" s="193"/>
      <c r="J104" s="191"/>
    </row>
    <row r="105" spans="1:10" ht="16.5" customHeight="1">
      <c r="A105" s="98">
        <v>102</v>
      </c>
      <c r="B105" s="93"/>
      <c r="C105" s="193"/>
      <c r="D105" s="196"/>
      <c r="G105" s="98">
        <v>102</v>
      </c>
      <c r="H105" s="93"/>
      <c r="I105" s="193"/>
      <c r="J105" s="191"/>
    </row>
    <row r="106" spans="1:10" ht="16.5" customHeight="1">
      <c r="A106" s="98">
        <v>103</v>
      </c>
      <c r="B106" s="93"/>
      <c r="C106" s="193"/>
      <c r="D106" s="196"/>
      <c r="G106" s="98">
        <v>103</v>
      </c>
      <c r="H106" s="93"/>
      <c r="I106" s="193"/>
      <c r="J106" s="191"/>
    </row>
    <row r="107" spans="1:10" ht="16.5" customHeight="1">
      <c r="A107" s="98">
        <v>104</v>
      </c>
      <c r="B107" s="93"/>
      <c r="C107" s="193"/>
      <c r="D107" s="196"/>
      <c r="G107" s="98">
        <v>104</v>
      </c>
      <c r="H107" s="93"/>
      <c r="I107" s="193"/>
      <c r="J107" s="191"/>
    </row>
    <row r="108" spans="1:10" ht="16.5" customHeight="1">
      <c r="A108" s="98">
        <v>105</v>
      </c>
      <c r="B108" s="93"/>
      <c r="C108" s="193"/>
      <c r="D108" s="196"/>
      <c r="G108" s="98">
        <v>105</v>
      </c>
      <c r="H108" s="93"/>
      <c r="I108" s="193"/>
      <c r="J108" s="191"/>
    </row>
    <row r="109" spans="1:10" ht="16.5" customHeight="1">
      <c r="A109" s="98">
        <v>106</v>
      </c>
      <c r="B109" s="93"/>
      <c r="C109" s="193"/>
      <c r="D109" s="196"/>
      <c r="G109" s="98">
        <v>106</v>
      </c>
      <c r="H109" s="93"/>
      <c r="I109" s="193"/>
      <c r="J109" s="191"/>
    </row>
    <row r="110" spans="1:10" ht="16.5" customHeight="1">
      <c r="A110" s="98">
        <v>107</v>
      </c>
      <c r="B110" s="93"/>
      <c r="C110" s="193"/>
      <c r="D110" s="196"/>
      <c r="G110" s="98">
        <v>107</v>
      </c>
      <c r="H110" s="93"/>
      <c r="I110" s="193"/>
      <c r="J110" s="191"/>
    </row>
    <row r="111" spans="1:10" ht="16.5" customHeight="1">
      <c r="A111" s="98">
        <v>108</v>
      </c>
      <c r="B111" s="93"/>
      <c r="C111" s="193"/>
      <c r="D111" s="196"/>
      <c r="G111" s="98">
        <v>108</v>
      </c>
      <c r="H111" s="93"/>
      <c r="I111" s="193"/>
      <c r="J111" s="191"/>
    </row>
    <row r="112" spans="1:10" ht="16.5" customHeight="1">
      <c r="A112" s="98">
        <v>109</v>
      </c>
      <c r="B112" s="93"/>
      <c r="C112" s="193"/>
      <c r="D112" s="196"/>
      <c r="G112" s="98">
        <v>109</v>
      </c>
      <c r="H112" s="93"/>
      <c r="I112" s="193"/>
      <c r="J112" s="191"/>
    </row>
    <row r="113" spans="1:10" ht="16.5" customHeight="1">
      <c r="A113" s="98">
        <v>110</v>
      </c>
      <c r="B113" s="93"/>
      <c r="C113" s="193"/>
      <c r="D113" s="196"/>
      <c r="G113" s="98">
        <v>110</v>
      </c>
      <c r="H113" s="93"/>
      <c r="I113" s="193"/>
      <c r="J113" s="191"/>
    </row>
    <row r="114" spans="1:10" ht="16.5" customHeight="1">
      <c r="A114" s="98">
        <v>111</v>
      </c>
      <c r="B114" s="93"/>
      <c r="C114" s="193"/>
      <c r="D114" s="196"/>
      <c r="G114" s="98">
        <v>111</v>
      </c>
      <c r="H114" s="93"/>
      <c r="I114" s="193"/>
      <c r="J114" s="191"/>
    </row>
    <row r="115" spans="1:10" ht="16.5" customHeight="1">
      <c r="A115" s="98">
        <v>112</v>
      </c>
      <c r="B115" s="93"/>
      <c r="C115" s="193"/>
      <c r="D115" s="196"/>
      <c r="G115" s="98">
        <v>112</v>
      </c>
      <c r="H115" s="93"/>
      <c r="I115" s="193"/>
      <c r="J115" s="191"/>
    </row>
    <row r="116" spans="1:10" ht="16.5" customHeight="1">
      <c r="A116" s="98">
        <v>113</v>
      </c>
      <c r="B116" s="93"/>
      <c r="C116" s="193"/>
      <c r="D116" s="196"/>
      <c r="G116" s="98">
        <v>113</v>
      </c>
      <c r="H116" s="93"/>
      <c r="I116" s="193"/>
      <c r="J116" s="191"/>
    </row>
    <row r="117" spans="1:10" ht="16.5" customHeight="1">
      <c r="A117" s="98">
        <v>114</v>
      </c>
      <c r="B117" s="93"/>
      <c r="C117" s="193"/>
      <c r="D117" s="196"/>
      <c r="G117" s="98">
        <v>114</v>
      </c>
      <c r="H117" s="93"/>
      <c r="I117" s="193"/>
      <c r="J117" s="191"/>
    </row>
    <row r="118" spans="1:10" ht="16.5" customHeight="1">
      <c r="A118" s="98">
        <v>115</v>
      </c>
      <c r="B118" s="93"/>
      <c r="C118" s="193"/>
      <c r="D118" s="196"/>
      <c r="G118" s="98">
        <v>115</v>
      </c>
      <c r="H118" s="93"/>
      <c r="I118" s="193"/>
      <c r="J118" s="191"/>
    </row>
    <row r="119" spans="1:10" ht="16.5" customHeight="1">
      <c r="A119" s="98">
        <v>116</v>
      </c>
      <c r="B119" s="93"/>
      <c r="C119" s="193"/>
      <c r="D119" s="196"/>
      <c r="G119" s="98">
        <v>116</v>
      </c>
      <c r="H119" s="93"/>
      <c r="I119" s="193"/>
      <c r="J119" s="191"/>
    </row>
    <row r="120" spans="1:10" ht="16.5" customHeight="1">
      <c r="A120" s="98">
        <v>117</v>
      </c>
      <c r="B120" s="93"/>
      <c r="C120" s="193"/>
      <c r="D120" s="196"/>
      <c r="G120" s="98">
        <v>117</v>
      </c>
      <c r="H120" s="93"/>
      <c r="I120" s="193"/>
      <c r="J120" s="191"/>
    </row>
    <row r="121" spans="1:10" ht="16.5" customHeight="1">
      <c r="A121" s="98">
        <v>118</v>
      </c>
      <c r="B121" s="93"/>
      <c r="C121" s="193"/>
      <c r="D121" s="196"/>
      <c r="G121" s="98">
        <v>118</v>
      </c>
      <c r="H121" s="93"/>
      <c r="I121" s="193"/>
      <c r="J121" s="191"/>
    </row>
    <row r="122" spans="1:10" ht="16.5" customHeight="1">
      <c r="A122" s="98">
        <v>119</v>
      </c>
      <c r="B122" s="93"/>
      <c r="C122" s="193"/>
      <c r="D122" s="196"/>
      <c r="G122" s="98">
        <v>119</v>
      </c>
      <c r="H122" s="93"/>
      <c r="I122" s="193"/>
      <c r="J122" s="191"/>
    </row>
    <row r="123" spans="1:10" ht="16.5" customHeight="1">
      <c r="A123" s="98">
        <v>120</v>
      </c>
      <c r="B123" s="93"/>
      <c r="C123" s="193"/>
      <c r="D123" s="196"/>
      <c r="G123" s="98">
        <v>120</v>
      </c>
      <c r="H123" s="93"/>
      <c r="I123" s="193"/>
      <c r="J123" s="191"/>
    </row>
    <row r="124" spans="1:10" ht="16.5" customHeight="1">
      <c r="A124" s="98">
        <v>121</v>
      </c>
      <c r="B124" s="93"/>
      <c r="C124" s="193"/>
      <c r="D124" s="196"/>
      <c r="G124" s="98">
        <v>121</v>
      </c>
      <c r="H124" s="93"/>
      <c r="I124" s="193"/>
      <c r="J124" s="191"/>
    </row>
    <row r="125" spans="1:10" ht="16.5" customHeight="1">
      <c r="A125" s="98">
        <v>122</v>
      </c>
      <c r="B125" s="93"/>
      <c r="C125" s="193"/>
      <c r="D125" s="196"/>
      <c r="G125" s="98">
        <v>122</v>
      </c>
      <c r="H125" s="93"/>
      <c r="I125" s="193"/>
      <c r="J125" s="191"/>
    </row>
    <row r="126" spans="1:10" ht="16.5" customHeight="1">
      <c r="A126" s="98">
        <v>123</v>
      </c>
      <c r="B126" s="93"/>
      <c r="C126" s="193"/>
      <c r="D126" s="196"/>
      <c r="G126" s="98">
        <v>123</v>
      </c>
      <c r="H126" s="93"/>
      <c r="I126" s="193"/>
      <c r="J126" s="191"/>
    </row>
    <row r="127" spans="1:10" ht="16.5" customHeight="1">
      <c r="A127" s="98">
        <v>124</v>
      </c>
      <c r="B127" s="93"/>
      <c r="C127" s="193"/>
      <c r="D127" s="196"/>
      <c r="G127" s="98">
        <v>124</v>
      </c>
      <c r="H127" s="93"/>
      <c r="I127" s="193"/>
      <c r="J127" s="191"/>
    </row>
    <row r="128" spans="1:10" ht="16.5" customHeight="1">
      <c r="A128" s="98">
        <v>125</v>
      </c>
      <c r="B128" s="93"/>
      <c r="C128" s="193"/>
      <c r="D128" s="196"/>
      <c r="G128" s="98">
        <v>125</v>
      </c>
      <c r="H128" s="93"/>
      <c r="I128" s="193"/>
      <c r="J128" s="191"/>
    </row>
    <row r="129" spans="1:10" ht="16.5" customHeight="1">
      <c r="A129" s="98">
        <v>126</v>
      </c>
      <c r="B129" s="93"/>
      <c r="C129" s="193"/>
      <c r="D129" s="196"/>
      <c r="G129" s="98">
        <v>126</v>
      </c>
      <c r="H129" s="93"/>
      <c r="I129" s="193"/>
      <c r="J129" s="191"/>
    </row>
    <row r="130" spans="1:10" ht="16.5" customHeight="1">
      <c r="A130" s="98">
        <v>127</v>
      </c>
      <c r="B130" s="93"/>
      <c r="C130" s="193"/>
      <c r="D130" s="196"/>
      <c r="G130" s="98">
        <v>127</v>
      </c>
      <c r="H130" s="93"/>
      <c r="I130" s="193"/>
      <c r="J130" s="191"/>
    </row>
    <row r="131" spans="1:10" ht="16.5" customHeight="1">
      <c r="A131" s="98">
        <v>128</v>
      </c>
      <c r="B131" s="93"/>
      <c r="C131" s="193"/>
      <c r="D131" s="196"/>
      <c r="G131" s="98">
        <v>128</v>
      </c>
      <c r="H131" s="93"/>
      <c r="I131" s="193"/>
      <c r="J131" s="191"/>
    </row>
    <row r="132" spans="1:10" ht="16.5" customHeight="1">
      <c r="A132" s="98">
        <v>129</v>
      </c>
      <c r="B132" s="93"/>
      <c r="C132" s="193"/>
      <c r="D132" s="196"/>
      <c r="G132" s="98">
        <v>129</v>
      </c>
      <c r="H132" s="93"/>
      <c r="I132" s="193"/>
      <c r="J132" s="191"/>
    </row>
    <row r="133" spans="1:10" ht="16.5" customHeight="1">
      <c r="A133" s="98">
        <v>130</v>
      </c>
      <c r="B133" s="93"/>
      <c r="C133" s="193"/>
      <c r="D133" s="196"/>
      <c r="G133" s="98">
        <v>130</v>
      </c>
      <c r="H133" s="93"/>
      <c r="I133" s="193"/>
      <c r="J133" s="191"/>
    </row>
    <row r="134" spans="1:10" ht="16.5" customHeight="1">
      <c r="A134" s="98">
        <v>131</v>
      </c>
      <c r="B134" s="93"/>
      <c r="C134" s="193"/>
      <c r="D134" s="196"/>
      <c r="G134" s="98">
        <v>131</v>
      </c>
      <c r="H134" s="93"/>
      <c r="I134" s="193"/>
      <c r="J134" s="191"/>
    </row>
    <row r="135" spans="1:10" ht="16.5" customHeight="1">
      <c r="A135" s="98">
        <v>132</v>
      </c>
      <c r="B135" s="93"/>
      <c r="C135" s="193"/>
      <c r="D135" s="196"/>
      <c r="G135" s="98">
        <v>132</v>
      </c>
      <c r="H135" s="93"/>
      <c r="I135" s="193"/>
      <c r="J135" s="191"/>
    </row>
    <row r="136" spans="1:10" ht="16.5" customHeight="1">
      <c r="A136" s="98">
        <v>133</v>
      </c>
      <c r="B136" s="93"/>
      <c r="C136" s="193"/>
      <c r="D136" s="196"/>
      <c r="G136" s="98">
        <v>133</v>
      </c>
      <c r="H136" s="93"/>
      <c r="I136" s="193"/>
      <c r="J136" s="191"/>
    </row>
    <row r="137" spans="1:10" ht="16.5" customHeight="1">
      <c r="A137" s="98">
        <v>134</v>
      </c>
      <c r="B137" s="93"/>
      <c r="C137" s="193"/>
      <c r="D137" s="196"/>
      <c r="G137" s="98">
        <v>134</v>
      </c>
      <c r="H137" s="93"/>
      <c r="I137" s="193"/>
      <c r="J137" s="191"/>
    </row>
    <row r="138" spans="1:10" ht="16.5" customHeight="1">
      <c r="A138" s="98">
        <v>135</v>
      </c>
      <c r="B138" s="93"/>
      <c r="C138" s="193"/>
      <c r="D138" s="196"/>
      <c r="G138" s="98">
        <v>135</v>
      </c>
      <c r="H138" s="93"/>
      <c r="I138" s="193"/>
      <c r="J138" s="191"/>
    </row>
    <row r="139" spans="1:10" ht="16.5" customHeight="1">
      <c r="A139" s="98">
        <v>136</v>
      </c>
      <c r="B139" s="93"/>
      <c r="C139" s="193"/>
      <c r="D139" s="196"/>
      <c r="G139" s="98">
        <v>136</v>
      </c>
      <c r="H139" s="93"/>
      <c r="I139" s="193"/>
      <c r="J139" s="191"/>
    </row>
    <row r="140" spans="1:10" ht="16.5" customHeight="1">
      <c r="A140" s="98">
        <v>137</v>
      </c>
      <c r="B140" s="93"/>
      <c r="C140" s="193"/>
      <c r="D140" s="196"/>
      <c r="G140" s="98">
        <v>137</v>
      </c>
      <c r="H140" s="93"/>
      <c r="I140" s="193"/>
      <c r="J140" s="191"/>
    </row>
    <row r="141" spans="1:10" ht="16.5" customHeight="1">
      <c r="A141" s="98">
        <v>138</v>
      </c>
      <c r="B141" s="93"/>
      <c r="C141" s="193"/>
      <c r="D141" s="196"/>
      <c r="G141" s="98">
        <v>138</v>
      </c>
      <c r="H141" s="93"/>
      <c r="I141" s="193"/>
      <c r="J141" s="191"/>
    </row>
    <row r="142" spans="1:10" ht="16.5" customHeight="1">
      <c r="A142" s="98">
        <v>139</v>
      </c>
      <c r="B142" s="93"/>
      <c r="C142" s="193"/>
      <c r="D142" s="196"/>
      <c r="G142" s="98">
        <v>139</v>
      </c>
      <c r="H142" s="93"/>
      <c r="I142" s="193"/>
      <c r="J142" s="191"/>
    </row>
    <row r="143" spans="1:10" ht="16.5" customHeight="1">
      <c r="A143" s="98">
        <v>140</v>
      </c>
      <c r="B143" s="93"/>
      <c r="C143" s="193"/>
      <c r="D143" s="196"/>
      <c r="G143" s="98">
        <v>140</v>
      </c>
      <c r="H143" s="93"/>
      <c r="I143" s="193"/>
      <c r="J143" s="191"/>
    </row>
    <row r="144" spans="1:10" ht="16.5" customHeight="1">
      <c r="A144" s="98">
        <v>141</v>
      </c>
      <c r="B144" s="93"/>
      <c r="C144" s="193"/>
      <c r="D144" s="196"/>
      <c r="G144" s="98">
        <v>141</v>
      </c>
      <c r="H144" s="93"/>
      <c r="I144" s="193"/>
      <c r="J144" s="191"/>
    </row>
    <row r="145" spans="1:10" ht="16.5" customHeight="1">
      <c r="A145" s="98">
        <v>142</v>
      </c>
      <c r="B145" s="93"/>
      <c r="C145" s="193"/>
      <c r="D145" s="196"/>
      <c r="G145" s="98">
        <v>142</v>
      </c>
      <c r="H145" s="93"/>
      <c r="I145" s="193"/>
      <c r="J145" s="191"/>
    </row>
    <row r="146" spans="1:10" ht="16.5" customHeight="1">
      <c r="A146" s="98">
        <v>143</v>
      </c>
      <c r="B146" s="93"/>
      <c r="C146" s="193"/>
      <c r="D146" s="196"/>
      <c r="G146" s="98">
        <v>143</v>
      </c>
      <c r="H146" s="93"/>
      <c r="I146" s="193"/>
      <c r="J146" s="191"/>
    </row>
    <row r="147" spans="1:10" ht="16.5" customHeight="1">
      <c r="A147" s="98">
        <v>144</v>
      </c>
      <c r="B147" s="93"/>
      <c r="C147" s="193"/>
      <c r="D147" s="196"/>
      <c r="G147" s="98">
        <v>144</v>
      </c>
      <c r="H147" s="93"/>
      <c r="I147" s="193"/>
      <c r="J147" s="191"/>
    </row>
    <row r="148" spans="1:10" ht="16.5" customHeight="1">
      <c r="A148" s="98">
        <v>145</v>
      </c>
      <c r="B148" s="93"/>
      <c r="C148" s="193"/>
      <c r="D148" s="196"/>
      <c r="G148" s="98">
        <v>145</v>
      </c>
      <c r="H148" s="93"/>
      <c r="I148" s="193"/>
      <c r="J148" s="191"/>
    </row>
    <row r="149" spans="1:10" ht="16.5" customHeight="1">
      <c r="A149" s="98">
        <v>146</v>
      </c>
      <c r="B149" s="93"/>
      <c r="C149" s="193"/>
      <c r="D149" s="196"/>
      <c r="G149" s="98">
        <v>146</v>
      </c>
      <c r="H149" s="93"/>
      <c r="I149" s="193"/>
      <c r="J149" s="191"/>
    </row>
    <row r="150" spans="1:10" ht="16.5" customHeight="1">
      <c r="A150" s="98">
        <v>147</v>
      </c>
      <c r="B150" s="93"/>
      <c r="C150" s="193"/>
      <c r="D150" s="196"/>
      <c r="G150" s="98">
        <v>147</v>
      </c>
      <c r="H150" s="93"/>
      <c r="I150" s="193"/>
      <c r="J150" s="191"/>
    </row>
    <row r="151" spans="1:10" ht="16.5" customHeight="1">
      <c r="A151" s="98">
        <v>148</v>
      </c>
      <c r="B151" s="93"/>
      <c r="C151" s="193"/>
      <c r="D151" s="196"/>
      <c r="G151" s="98">
        <v>148</v>
      </c>
      <c r="H151" s="93"/>
      <c r="I151" s="193"/>
      <c r="J151" s="191"/>
    </row>
    <row r="152" spans="1:10" ht="16.5" customHeight="1">
      <c r="A152" s="98">
        <v>149</v>
      </c>
      <c r="B152" s="93"/>
      <c r="C152" s="193"/>
      <c r="D152" s="196"/>
      <c r="G152" s="98">
        <v>149</v>
      </c>
      <c r="H152" s="93"/>
      <c r="I152" s="193"/>
      <c r="J152" s="191"/>
    </row>
    <row r="153" spans="1:10" ht="16.5" customHeight="1">
      <c r="A153" s="98">
        <v>150</v>
      </c>
      <c r="B153" s="93"/>
      <c r="C153" s="193"/>
      <c r="D153" s="196"/>
      <c r="G153" s="98">
        <v>150</v>
      </c>
      <c r="H153" s="93"/>
      <c r="I153" s="193"/>
      <c r="J153" s="191"/>
    </row>
    <row r="154" spans="1:10" ht="16.5" customHeight="1">
      <c r="A154" s="98">
        <v>151</v>
      </c>
      <c r="B154" s="93"/>
      <c r="C154" s="193"/>
      <c r="D154" s="196"/>
      <c r="G154" s="98">
        <v>151</v>
      </c>
      <c r="H154" s="93"/>
      <c r="I154" s="193"/>
      <c r="J154" s="191"/>
    </row>
    <row r="155" spans="1:10" ht="16.5" customHeight="1">
      <c r="A155" s="98">
        <v>152</v>
      </c>
      <c r="B155" s="93"/>
      <c r="C155" s="193"/>
      <c r="D155" s="196"/>
      <c r="G155" s="98">
        <v>152</v>
      </c>
      <c r="H155" s="93"/>
      <c r="I155" s="193"/>
      <c r="J155" s="191"/>
    </row>
    <row r="156" spans="1:10" ht="16.5" customHeight="1">
      <c r="A156" s="98">
        <v>153</v>
      </c>
      <c r="B156" s="93"/>
      <c r="C156" s="193"/>
      <c r="D156" s="196"/>
      <c r="G156" s="98">
        <v>153</v>
      </c>
      <c r="H156" s="93"/>
      <c r="I156" s="193"/>
      <c r="J156" s="191"/>
    </row>
    <row r="157" spans="1:10" ht="16.5" customHeight="1">
      <c r="A157" s="98">
        <v>154</v>
      </c>
      <c r="B157" s="93"/>
      <c r="C157" s="193"/>
      <c r="D157" s="196"/>
      <c r="G157" s="98">
        <v>154</v>
      </c>
      <c r="H157" s="93"/>
      <c r="I157" s="193"/>
      <c r="J157" s="191"/>
    </row>
    <row r="158" spans="1:10" ht="16.5" customHeight="1">
      <c r="A158" s="98">
        <v>155</v>
      </c>
      <c r="B158" s="93"/>
      <c r="C158" s="193"/>
      <c r="D158" s="196"/>
      <c r="G158" s="98">
        <v>155</v>
      </c>
      <c r="H158" s="93"/>
      <c r="I158" s="193"/>
      <c r="J158" s="191"/>
    </row>
    <row r="159" spans="1:10" ht="16.5" customHeight="1">
      <c r="A159" s="98">
        <v>156</v>
      </c>
      <c r="B159" s="93"/>
      <c r="C159" s="193"/>
      <c r="D159" s="196"/>
      <c r="G159" s="98">
        <v>156</v>
      </c>
      <c r="H159" s="93"/>
      <c r="I159" s="193"/>
      <c r="J159" s="191"/>
    </row>
    <row r="160" spans="1:10" ht="16.5" customHeight="1">
      <c r="A160" s="98">
        <v>157</v>
      </c>
      <c r="B160" s="93"/>
      <c r="C160" s="193"/>
      <c r="D160" s="196"/>
      <c r="G160" s="98">
        <v>157</v>
      </c>
      <c r="H160" s="93"/>
      <c r="I160" s="193"/>
      <c r="J160" s="191"/>
    </row>
    <row r="161" spans="1:10" ht="16.5" customHeight="1">
      <c r="A161" s="98">
        <v>158</v>
      </c>
      <c r="B161" s="93"/>
      <c r="C161" s="193"/>
      <c r="D161" s="196"/>
      <c r="G161" s="98">
        <v>158</v>
      </c>
      <c r="H161" s="93"/>
      <c r="I161" s="193"/>
      <c r="J161" s="191"/>
    </row>
    <row r="162" spans="1:10" ht="16.5" customHeight="1">
      <c r="A162" s="98">
        <v>159</v>
      </c>
      <c r="B162" s="93"/>
      <c r="C162" s="193"/>
      <c r="D162" s="196"/>
      <c r="G162" s="98">
        <v>159</v>
      </c>
      <c r="H162" s="93"/>
      <c r="I162" s="193"/>
      <c r="J162" s="191"/>
    </row>
    <row r="163" spans="1:10" ht="16.5" customHeight="1" thickBot="1">
      <c r="A163" s="188">
        <v>160</v>
      </c>
      <c r="B163" s="95"/>
      <c r="C163" s="194"/>
      <c r="D163" s="197"/>
      <c r="E163" s="189"/>
      <c r="F163" s="189"/>
      <c r="G163" s="188">
        <v>160</v>
      </c>
      <c r="H163" s="95"/>
      <c r="I163" s="194"/>
      <c r="J163" s="199"/>
    </row>
  </sheetData>
  <mergeCells count="6">
    <mergeCell ref="I2:J2"/>
    <mergeCell ref="A2:A3"/>
    <mergeCell ref="B2:B3"/>
    <mergeCell ref="C2:D2"/>
    <mergeCell ref="G2:G3"/>
    <mergeCell ref="H2:H3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BA74E-705D-4A31-AC8C-B1DC2E6E0475}">
  <sheetPr transitionEvaluation="1">
    <tabColor theme="9" tint="0.39997558519241921"/>
  </sheetPr>
  <dimension ref="A1:AJ453"/>
  <sheetViews>
    <sheetView showGridLines="0" showZeros="0" tabSelected="1" view="pageBreakPreview" zoomScale="85" zoomScaleNormal="100" zoomScaleSheetLayoutView="85" workbookViewId="0">
      <selection activeCell="B2" sqref="B2"/>
    </sheetView>
  </sheetViews>
  <sheetFormatPr defaultColWidth="13.75" defaultRowHeight="17.25" customHeight="1"/>
  <cols>
    <col min="1" max="4" width="5.625" style="128" customWidth="1"/>
    <col min="5" max="5" width="10.125" style="165" customWidth="1"/>
    <col min="6" max="7" width="10.5" style="166" bestFit="1" customWidth="1"/>
    <col min="8" max="8" width="8.125" style="167" customWidth="1"/>
    <col min="9" max="9" width="6.75" style="168" customWidth="1"/>
    <col min="10" max="11" width="6.5" style="169" customWidth="1"/>
    <col min="12" max="12" width="6.5" style="170" customWidth="1"/>
    <col min="13" max="13" width="6.5" style="171" customWidth="1"/>
    <col min="14" max="14" width="6.5" style="169" customWidth="1"/>
    <col min="15" max="15" width="6.5" style="169" hidden="1" customWidth="1"/>
    <col min="16" max="16" width="6.5" style="170" hidden="1" customWidth="1"/>
    <col min="17" max="17" width="6.5" style="169" customWidth="1"/>
    <col min="18" max="18" width="6.875" style="172" customWidth="1"/>
    <col min="19" max="19" width="8.125" style="167" customWidth="1"/>
    <col min="20" max="21" width="8.125" style="169" customWidth="1"/>
    <col min="22" max="22" width="5.875" style="170" customWidth="1"/>
    <col min="23" max="23" width="8.125" style="173" customWidth="1"/>
    <col min="24" max="24" width="6.875" style="172" customWidth="1"/>
    <col min="25" max="25" width="8.125" style="167" customWidth="1"/>
    <col min="26" max="27" width="8.125" style="169" customWidth="1"/>
    <col min="28" max="28" width="5.875" style="170" customWidth="1"/>
    <col min="29" max="29" width="8.125" style="173" customWidth="1"/>
    <col min="30" max="30" width="0" style="136" hidden="1" customWidth="1"/>
    <col min="31" max="16384" width="13.75" style="136"/>
  </cols>
  <sheetData>
    <row r="1" spans="1:36" s="115" customFormat="1" ht="17.25" customHeight="1">
      <c r="A1" s="113">
        <v>2</v>
      </c>
      <c r="B1" s="113"/>
      <c r="C1" s="113"/>
      <c r="D1" s="113"/>
      <c r="E1" s="113">
        <v>4</v>
      </c>
      <c r="F1" s="113">
        <v>5</v>
      </c>
      <c r="G1" s="113">
        <v>5</v>
      </c>
      <c r="H1" s="113">
        <v>14</v>
      </c>
      <c r="I1" s="113"/>
      <c r="J1" s="114">
        <v>15</v>
      </c>
      <c r="K1" s="114">
        <v>16</v>
      </c>
      <c r="L1" s="113">
        <v>17</v>
      </c>
      <c r="M1" s="113">
        <v>20</v>
      </c>
      <c r="N1" s="114">
        <v>15</v>
      </c>
      <c r="O1" s="114">
        <v>16</v>
      </c>
      <c r="P1" s="113">
        <v>17</v>
      </c>
      <c r="Q1" s="114">
        <v>16</v>
      </c>
      <c r="R1" s="113"/>
      <c r="S1" s="113">
        <v>14</v>
      </c>
      <c r="T1" s="114">
        <v>15</v>
      </c>
      <c r="U1" s="114">
        <v>16</v>
      </c>
      <c r="V1" s="113">
        <v>17</v>
      </c>
      <c r="W1" s="113">
        <v>20</v>
      </c>
      <c r="X1" s="113"/>
      <c r="Y1" s="113">
        <v>14</v>
      </c>
      <c r="Z1" s="114">
        <v>15</v>
      </c>
      <c r="AA1" s="114">
        <v>16</v>
      </c>
      <c r="AB1" s="113">
        <v>17</v>
      </c>
      <c r="AC1" s="113">
        <v>20</v>
      </c>
    </row>
    <row r="2" spans="1:36" s="115" customFormat="1" ht="23.65" customHeight="1">
      <c r="A2" s="180" t="s">
        <v>40</v>
      </c>
      <c r="B2" s="116"/>
      <c r="C2" s="116"/>
      <c r="D2" s="116"/>
      <c r="E2" s="117"/>
      <c r="F2" s="181" t="s">
        <v>99</v>
      </c>
      <c r="G2" s="182">
        <v>0.03</v>
      </c>
      <c r="H2" s="200" t="s">
        <v>101</v>
      </c>
      <c r="I2" s="117"/>
      <c r="J2" s="118"/>
      <c r="K2" s="118"/>
      <c r="L2" s="117"/>
      <c r="M2" s="117"/>
      <c r="N2" s="118"/>
      <c r="O2" s="118"/>
      <c r="P2" s="117"/>
      <c r="Q2" s="118"/>
      <c r="R2" s="117"/>
      <c r="S2" s="117"/>
      <c r="T2" s="118"/>
      <c r="U2" s="118"/>
      <c r="V2" s="117"/>
      <c r="W2" s="117"/>
      <c r="X2" s="117"/>
      <c r="Y2" s="117"/>
      <c r="Z2" s="118"/>
      <c r="AA2" s="118"/>
      <c r="AB2" s="117"/>
      <c r="AC2" s="117"/>
    </row>
    <row r="3" spans="1:36" s="119" customFormat="1" ht="17.25" customHeight="1">
      <c r="A3" s="329" t="s">
        <v>84</v>
      </c>
      <c r="B3" s="330"/>
      <c r="C3" s="325" t="s">
        <v>1</v>
      </c>
      <c r="D3" s="326"/>
      <c r="E3" s="443" t="s">
        <v>68</v>
      </c>
      <c r="F3" s="444" t="s">
        <v>70</v>
      </c>
      <c r="G3" s="445" t="s">
        <v>100</v>
      </c>
      <c r="H3" s="446" t="s">
        <v>78</v>
      </c>
      <c r="I3" s="447" t="s">
        <v>72</v>
      </c>
      <c r="J3" s="448" t="s">
        <v>73</v>
      </c>
      <c r="K3" s="437"/>
      <c r="L3" s="437"/>
      <c r="M3" s="438"/>
      <c r="N3" s="449" t="s">
        <v>69</v>
      </c>
      <c r="O3" s="441"/>
      <c r="P3" s="441"/>
      <c r="Q3" s="441"/>
      <c r="R3" s="436" t="s">
        <v>72</v>
      </c>
      <c r="S3" s="437" t="s">
        <v>74</v>
      </c>
      <c r="T3" s="437"/>
      <c r="U3" s="437"/>
      <c r="V3" s="437"/>
      <c r="W3" s="438"/>
      <c r="X3" s="439" t="s">
        <v>72</v>
      </c>
      <c r="Y3" s="440" t="s">
        <v>77</v>
      </c>
      <c r="Z3" s="441"/>
      <c r="AA3" s="441"/>
      <c r="AB3" s="441"/>
      <c r="AC3" s="442"/>
      <c r="AE3" s="460" t="s">
        <v>98</v>
      </c>
      <c r="AF3" s="460"/>
      <c r="AG3" s="460"/>
      <c r="AH3" s="460"/>
      <c r="AI3" s="460"/>
      <c r="AJ3" s="460"/>
    </row>
    <row r="4" spans="1:36" s="119" customFormat="1" ht="17.25" customHeight="1">
      <c r="A4" s="331"/>
      <c r="B4" s="332"/>
      <c r="C4" s="406"/>
      <c r="D4" s="407"/>
      <c r="E4" s="323"/>
      <c r="F4" s="408"/>
      <c r="G4" s="320"/>
      <c r="H4" s="412"/>
      <c r="I4" s="314"/>
      <c r="J4" s="384" t="s">
        <v>80</v>
      </c>
      <c r="K4" s="384" t="s">
        <v>81</v>
      </c>
      <c r="L4" s="386" t="s">
        <v>82</v>
      </c>
      <c r="M4" s="388" t="s">
        <v>83</v>
      </c>
      <c r="N4" s="431" t="s">
        <v>80</v>
      </c>
      <c r="O4" s="384" t="s">
        <v>81</v>
      </c>
      <c r="P4" s="386" t="s">
        <v>82</v>
      </c>
      <c r="Q4" s="433" t="s">
        <v>83</v>
      </c>
      <c r="R4" s="375"/>
      <c r="S4" s="394" t="s">
        <v>0</v>
      </c>
      <c r="T4" s="396" t="s">
        <v>76</v>
      </c>
      <c r="U4" s="396"/>
      <c r="V4" s="397" t="s">
        <v>75</v>
      </c>
      <c r="W4" s="120" t="s">
        <v>4</v>
      </c>
      <c r="X4" s="379"/>
      <c r="Y4" s="399" t="s">
        <v>0</v>
      </c>
      <c r="Z4" s="401" t="s">
        <v>76</v>
      </c>
      <c r="AA4" s="401"/>
      <c r="AB4" s="402" t="s">
        <v>75</v>
      </c>
      <c r="AC4" s="121" t="s">
        <v>4</v>
      </c>
      <c r="AE4" s="460"/>
      <c r="AF4" s="460"/>
      <c r="AG4" s="460"/>
      <c r="AH4" s="460"/>
      <c r="AI4" s="460"/>
      <c r="AJ4" s="460"/>
    </row>
    <row r="5" spans="1:36" s="128" customFormat="1" ht="22.5" customHeight="1">
      <c r="A5" s="414">
        <v>1</v>
      </c>
      <c r="B5" s="415"/>
      <c r="C5" s="418"/>
      <c r="D5" s="419"/>
      <c r="E5" s="324"/>
      <c r="F5" s="409"/>
      <c r="G5" s="321"/>
      <c r="H5" s="395"/>
      <c r="I5" s="315"/>
      <c r="J5" s="385"/>
      <c r="K5" s="385"/>
      <c r="L5" s="387"/>
      <c r="M5" s="389"/>
      <c r="N5" s="432"/>
      <c r="O5" s="385"/>
      <c r="P5" s="387"/>
      <c r="Q5" s="434"/>
      <c r="R5" s="376"/>
      <c r="S5" s="395"/>
      <c r="T5" s="122" t="s">
        <v>5</v>
      </c>
      <c r="U5" s="123" t="s">
        <v>6</v>
      </c>
      <c r="V5" s="398"/>
      <c r="W5" s="124" t="s">
        <v>86</v>
      </c>
      <c r="X5" s="380"/>
      <c r="Y5" s="400"/>
      <c r="Z5" s="125" t="s">
        <v>5</v>
      </c>
      <c r="AA5" s="126" t="s">
        <v>6</v>
      </c>
      <c r="AB5" s="403"/>
      <c r="AC5" s="127" t="s">
        <v>86</v>
      </c>
      <c r="AE5" s="460"/>
      <c r="AF5" s="460"/>
      <c r="AG5" s="460"/>
      <c r="AH5" s="460"/>
      <c r="AI5" s="460"/>
      <c r="AJ5" s="460"/>
    </row>
    <row r="6" spans="1:36" ht="16.5" customHeight="1">
      <c r="A6" s="416"/>
      <c r="B6" s="417"/>
      <c r="C6" s="420"/>
      <c r="D6" s="421"/>
      <c r="E6" s="129"/>
      <c r="F6" s="130"/>
      <c r="G6" s="131"/>
      <c r="H6" s="422" t="s">
        <v>79</v>
      </c>
      <c r="I6" s="424" t="s">
        <v>87</v>
      </c>
      <c r="J6" s="425">
        <f>SUMIFS(W6:W16,R6:R16,"北")</f>
        <v>0</v>
      </c>
      <c r="K6" s="339" t="str">
        <f>IF(J6="","",J6/W17)</f>
        <v/>
      </c>
      <c r="L6" s="359" t="str">
        <f>IF(J6="","",IF(K6=100%,"",$G$2))</f>
        <v/>
      </c>
      <c r="M6" s="427" t="str">
        <f>IF(J6="","",IF(K6=100%,100%,K6-L6))</f>
        <v/>
      </c>
      <c r="N6" s="428">
        <f>SUMIFS(AC6:AC16,X6:X16,"北")</f>
        <v>0</v>
      </c>
      <c r="O6" s="339" t="str">
        <f>IF(N6="","",N6/AC17)</f>
        <v/>
      </c>
      <c r="P6" s="359" t="str">
        <f>IF(N6="","",IF(O6=100%,"",$G$2))</f>
        <v/>
      </c>
      <c r="Q6" s="429" t="str">
        <f>IF(N6="","",IF(O6=100%,100%,O6-P6))</f>
        <v/>
      </c>
      <c r="R6" s="132"/>
      <c r="S6" s="133"/>
      <c r="T6" s="99">
        <f>INDEX(建具一覧表!$B$4:$D$163,MATCH($S6,建具一覧表!$B$4:$B$163,FALSE),2)</f>
        <v>0</v>
      </c>
      <c r="U6" s="99">
        <f>INDEX(建具一覧表!$B$4:$D$163,MATCH($S6,建具一覧表!$B$4:$B$163,FALSE),3)</f>
        <v>0</v>
      </c>
      <c r="V6" s="134"/>
      <c r="W6" s="100">
        <f>T6*U6*V6</f>
        <v>0</v>
      </c>
      <c r="X6" s="183"/>
      <c r="Y6" s="135"/>
      <c r="Z6" s="101">
        <f>INDEX(建具一覧表!$H$4:$J$163,MATCH($Y6,建具一覧表!$H$4:$H$163,FALSE),2)</f>
        <v>0</v>
      </c>
      <c r="AA6" s="101">
        <f>INDEX(建具一覧表!$H$4:$J$16343,MATCH($Y6,建具一覧表!$H$4:$H$163,FALSE),3)</f>
        <v>0</v>
      </c>
      <c r="AB6" s="176"/>
      <c r="AC6" s="102">
        <f t="shared" ref="AC6:AC16" si="0">Z6*AA6*AB6</f>
        <v>0</v>
      </c>
      <c r="AE6" s="460"/>
      <c r="AF6" s="460"/>
      <c r="AG6" s="460"/>
      <c r="AH6" s="460"/>
      <c r="AI6" s="460"/>
      <c r="AJ6" s="460"/>
    </row>
    <row r="7" spans="1:36" ht="16.5" customHeight="1">
      <c r="A7" s="416"/>
      <c r="B7" s="417"/>
      <c r="C7" s="420"/>
      <c r="D7" s="421"/>
      <c r="E7" s="137"/>
      <c r="F7" s="138"/>
      <c r="G7" s="139"/>
      <c r="H7" s="423"/>
      <c r="I7" s="349"/>
      <c r="J7" s="351"/>
      <c r="K7" s="368"/>
      <c r="L7" s="359"/>
      <c r="M7" s="355"/>
      <c r="N7" s="356"/>
      <c r="O7" s="368"/>
      <c r="P7" s="359"/>
      <c r="Q7" s="430"/>
      <c r="R7" s="140"/>
      <c r="S7" s="141"/>
      <c r="T7" s="103">
        <f>INDEX(建具一覧表!$B$4:$D$163,MATCH($S7,建具一覧表!$B$4:$B$163,FALSE),2)</f>
        <v>0</v>
      </c>
      <c r="U7" s="103">
        <f>INDEX(建具一覧表!$B$4:$D$163,MATCH($S7,建具一覧表!$B$4:$B$163,FALSE),3)</f>
        <v>0</v>
      </c>
      <c r="V7" s="142"/>
      <c r="W7" s="104">
        <f t="shared" ref="W7:W16" si="1">T7*U7*V7</f>
        <v>0</v>
      </c>
      <c r="X7" s="184"/>
      <c r="Y7" s="143"/>
      <c r="Z7" s="105">
        <f>INDEX(建具一覧表!$H$4:$J$163,MATCH($Y7,建具一覧表!$H$4:$H$163,FALSE),2)</f>
        <v>0</v>
      </c>
      <c r="AA7" s="105">
        <f>INDEX(建具一覧表!$H$4:$J$16343,MATCH($Y7,建具一覧表!$H$4:$H$163,FALSE),3)</f>
        <v>0</v>
      </c>
      <c r="AB7" s="177"/>
      <c r="AC7" s="106">
        <f t="shared" si="0"/>
        <v>0</v>
      </c>
      <c r="AE7" s="460"/>
      <c r="AF7" s="460"/>
      <c r="AG7" s="460"/>
      <c r="AH7" s="460"/>
      <c r="AI7" s="460"/>
      <c r="AJ7" s="460"/>
    </row>
    <row r="8" spans="1:36" ht="16.5" customHeight="1">
      <c r="A8" s="416"/>
      <c r="B8" s="417"/>
      <c r="C8" s="420"/>
      <c r="D8" s="421"/>
      <c r="E8" s="137"/>
      <c r="F8" s="138"/>
      <c r="G8" s="139"/>
      <c r="H8" s="423"/>
      <c r="I8" s="349" t="s">
        <v>88</v>
      </c>
      <c r="J8" s="454">
        <f>SUMIFS(W6:W16,R6:R16,"東")</f>
        <v>0</v>
      </c>
      <c r="K8" s="357" t="str">
        <f>IF(J8="","",J8/W17)</f>
        <v/>
      </c>
      <c r="L8" s="353" t="str">
        <f t="shared" ref="L8" si="2">IF(J8="","",IF(K8=100%,"",$G$2))</f>
        <v/>
      </c>
      <c r="M8" s="450" t="str">
        <f>IF(J8="","",IF(K8=100%,100%,K8-L8))</f>
        <v/>
      </c>
      <c r="N8" s="452">
        <f>SUMIFS(AC6:AC16,X6:X16,"東")</f>
        <v>0</v>
      </c>
      <c r="O8" s="357" t="str">
        <f>IF(N8="","",N8/AC17)</f>
        <v/>
      </c>
      <c r="P8" s="359" t="str">
        <f t="shared" ref="P8" si="3">IF(N8="","",IF(O8=100%,"",$G$2))</f>
        <v/>
      </c>
      <c r="Q8" s="360" t="str">
        <f t="shared" ref="Q8" si="4">IF(N8="","",IF(O8=100%,100%,O8-P8))</f>
        <v/>
      </c>
      <c r="R8" s="140"/>
      <c r="S8" s="141"/>
      <c r="T8" s="103">
        <f>INDEX(建具一覧表!$B$4:$D$163,MATCH($S8,建具一覧表!$B$4:$B$163,FALSE),2)</f>
        <v>0</v>
      </c>
      <c r="U8" s="103">
        <f>INDEX(建具一覧表!$B$4:$D$163,MATCH($S8,建具一覧表!$B$4:$B$163,FALSE),3)</f>
        <v>0</v>
      </c>
      <c r="V8" s="142"/>
      <c r="W8" s="104">
        <f t="shared" si="1"/>
        <v>0</v>
      </c>
      <c r="X8" s="184"/>
      <c r="Y8" s="143"/>
      <c r="Z8" s="105">
        <f>INDEX(建具一覧表!$H$4:$J$163,MATCH($Y8,建具一覧表!$H$4:$H$163,FALSE),2)</f>
        <v>0</v>
      </c>
      <c r="AA8" s="105">
        <f>INDEX(建具一覧表!$H$4:$J$16343,MATCH($Y8,建具一覧表!$H$4:$H$163,FALSE),3)</f>
        <v>0</v>
      </c>
      <c r="AB8" s="177"/>
      <c r="AC8" s="106">
        <f t="shared" si="0"/>
        <v>0</v>
      </c>
      <c r="AE8" s="460"/>
      <c r="AF8" s="460"/>
      <c r="AG8" s="460"/>
      <c r="AH8" s="460"/>
      <c r="AI8" s="460"/>
      <c r="AJ8" s="460"/>
    </row>
    <row r="9" spans="1:36" ht="16.5" customHeight="1">
      <c r="A9" s="369" t="s">
        <v>85</v>
      </c>
      <c r="B9" s="370"/>
      <c r="C9" s="370"/>
      <c r="D9" s="371"/>
      <c r="E9" s="137"/>
      <c r="F9" s="138"/>
      <c r="G9" s="139"/>
      <c r="H9" s="423"/>
      <c r="I9" s="349"/>
      <c r="J9" s="455"/>
      <c r="K9" s="368"/>
      <c r="L9" s="354"/>
      <c r="M9" s="451"/>
      <c r="N9" s="453"/>
      <c r="O9" s="368"/>
      <c r="P9" s="359"/>
      <c r="Q9" s="361"/>
      <c r="R9" s="140"/>
      <c r="S9" s="141"/>
      <c r="T9" s="103">
        <f>INDEX(建具一覧表!$B$4:$D$163,MATCH($S9,建具一覧表!$B$4:$B$163,FALSE),2)</f>
        <v>0</v>
      </c>
      <c r="U9" s="103">
        <f>INDEX(建具一覧表!$B$4:$D$163,MATCH($S9,建具一覧表!$B$4:$B$163,FALSE),3)</f>
        <v>0</v>
      </c>
      <c r="V9" s="142"/>
      <c r="W9" s="104">
        <f t="shared" si="1"/>
        <v>0</v>
      </c>
      <c r="X9" s="184"/>
      <c r="Y9" s="143"/>
      <c r="Z9" s="105">
        <f>INDEX(建具一覧表!$H$4:$J$163,MATCH($Y9,建具一覧表!$H$4:$H$163,FALSE),2)</f>
        <v>0</v>
      </c>
      <c r="AA9" s="105">
        <f>INDEX(建具一覧表!$H$4:$J$16343,MATCH($Y9,建具一覧表!$H$4:$H$163,FALSE),3)</f>
        <v>0</v>
      </c>
      <c r="AB9" s="177"/>
      <c r="AC9" s="106">
        <f>Z9*AA9*AB9</f>
        <v>0</v>
      </c>
      <c r="AE9" s="460"/>
      <c r="AF9" s="460"/>
      <c r="AG9" s="460"/>
      <c r="AH9" s="460"/>
      <c r="AI9" s="460"/>
      <c r="AJ9" s="460"/>
    </row>
    <row r="10" spans="1:36" ht="16.5" customHeight="1">
      <c r="A10" s="372"/>
      <c r="B10" s="373"/>
      <c r="C10" s="373"/>
      <c r="D10" s="374"/>
      <c r="E10" s="137"/>
      <c r="F10" s="138"/>
      <c r="G10" s="139"/>
      <c r="H10" s="423"/>
      <c r="I10" s="349" t="s">
        <v>7</v>
      </c>
      <c r="J10" s="454">
        <f>SUMIFS(W6:W16,R6:R16,"南")</f>
        <v>0</v>
      </c>
      <c r="K10" s="357" t="str">
        <f>IF(J10="","",J10/W17)</f>
        <v/>
      </c>
      <c r="L10" s="353" t="str">
        <f t="shared" ref="L10" si="5">IF(J10="","",IF(K10=100%,"",$G$2))</f>
        <v/>
      </c>
      <c r="M10" s="450" t="str">
        <f t="shared" ref="M10" si="6">IF(J10="","",IF(K10=100%,100%,K10-L10))</f>
        <v/>
      </c>
      <c r="N10" s="452">
        <f>SUMIFS(AC6:AC16,X6:X16,"南")</f>
        <v>0</v>
      </c>
      <c r="O10" s="357" t="str">
        <f>IF(N10="","",N10/AC17)</f>
        <v/>
      </c>
      <c r="P10" s="359" t="str">
        <f t="shared" ref="P10" si="7">IF(N10="","",IF(O10=100%,"",$G$2))</f>
        <v/>
      </c>
      <c r="Q10" s="360" t="str">
        <f t="shared" ref="Q10" si="8">IF(N10="","",IF(O10=100%,100%,O10-P10))</f>
        <v/>
      </c>
      <c r="R10" s="140"/>
      <c r="S10" s="141"/>
      <c r="T10" s="103">
        <f>INDEX(建具一覧表!$B$4:$D$163,MATCH($S10,建具一覧表!$B$4:$B$163,FALSE),2)</f>
        <v>0</v>
      </c>
      <c r="U10" s="103">
        <f>INDEX(建具一覧表!$B$4:$D$163,MATCH($S10,建具一覧表!$B$4:$B$163,FALSE),3)</f>
        <v>0</v>
      </c>
      <c r="V10" s="142"/>
      <c r="W10" s="104">
        <f t="shared" si="1"/>
        <v>0</v>
      </c>
      <c r="X10" s="184"/>
      <c r="Y10" s="143"/>
      <c r="Z10" s="105">
        <f>INDEX(建具一覧表!$H$4:$J$163,MATCH($Y10,建具一覧表!$H$4:$H$163,FALSE),2)</f>
        <v>0</v>
      </c>
      <c r="AA10" s="105">
        <f>INDEX(建具一覧表!$H$4:$J$16343,MATCH($Y10,建具一覧表!$H$4:$H$163,FALSE),3)</f>
        <v>0</v>
      </c>
      <c r="AB10" s="177"/>
      <c r="AC10" s="106">
        <f>Z10*AA10*AB10</f>
        <v>0</v>
      </c>
      <c r="AE10" s="460"/>
      <c r="AF10" s="460"/>
      <c r="AG10" s="460"/>
      <c r="AH10" s="460"/>
      <c r="AI10" s="460"/>
      <c r="AJ10" s="460"/>
    </row>
    <row r="11" spans="1:36" ht="16.5" customHeight="1">
      <c r="A11" s="144"/>
      <c r="B11" s="145"/>
      <c r="C11" s="145"/>
      <c r="D11" s="146"/>
      <c r="E11" s="137"/>
      <c r="F11" s="138"/>
      <c r="G11" s="139"/>
      <c r="H11" s="423"/>
      <c r="I11" s="349"/>
      <c r="J11" s="455"/>
      <c r="K11" s="368"/>
      <c r="L11" s="354"/>
      <c r="M11" s="451"/>
      <c r="N11" s="453"/>
      <c r="O11" s="368"/>
      <c r="P11" s="359"/>
      <c r="Q11" s="361"/>
      <c r="R11" s="140"/>
      <c r="S11" s="141"/>
      <c r="T11" s="103">
        <f>INDEX(建具一覧表!$B$4:$D$163,MATCH($S11,建具一覧表!$B$4:$B$163,FALSE),2)</f>
        <v>0</v>
      </c>
      <c r="U11" s="103">
        <f>INDEX(建具一覧表!$B$4:$D$163,MATCH($S11,建具一覧表!$B$4:$B$163,FALSE),3)</f>
        <v>0</v>
      </c>
      <c r="V11" s="142"/>
      <c r="W11" s="104">
        <f t="shared" si="1"/>
        <v>0</v>
      </c>
      <c r="X11" s="184"/>
      <c r="Y11" s="143"/>
      <c r="Z11" s="105">
        <f>INDEX(建具一覧表!$H$4:$J$163,MATCH($Y11,建具一覧表!$H$4:$H$163,FALSE),2)</f>
        <v>0</v>
      </c>
      <c r="AA11" s="105">
        <f>INDEX(建具一覧表!$H$4:$J$16343,MATCH($Y11,建具一覧表!$H$4:$H$163,FALSE),3)</f>
        <v>0</v>
      </c>
      <c r="AB11" s="177"/>
      <c r="AC11" s="106">
        <f t="shared" si="0"/>
        <v>0</v>
      </c>
      <c r="AE11" s="460"/>
      <c r="AF11" s="460"/>
      <c r="AG11" s="460"/>
      <c r="AH11" s="460"/>
      <c r="AI11" s="460"/>
      <c r="AJ11" s="460"/>
    </row>
    <row r="12" spans="1:36" ht="16.5" customHeight="1">
      <c r="A12" s="144"/>
      <c r="B12" s="145"/>
      <c r="C12" s="145"/>
      <c r="D12" s="146"/>
      <c r="E12" s="137"/>
      <c r="F12" s="138"/>
      <c r="G12" s="139"/>
      <c r="H12" s="423"/>
      <c r="I12" s="349" t="s">
        <v>8</v>
      </c>
      <c r="J12" s="454">
        <f>SUMIFS(W6:W16,R6:R16,"西")</f>
        <v>0</v>
      </c>
      <c r="K12" s="357" t="str">
        <f>IF(J12="","",J12/W17)</f>
        <v/>
      </c>
      <c r="L12" s="353" t="str">
        <f t="shared" ref="L12" si="9">IF(J12="","",IF(K12=100%,"",$G$2))</f>
        <v/>
      </c>
      <c r="M12" s="450" t="str">
        <f t="shared" ref="M12" si="10">IF(J12="","",IF(K12=100%,100%,K12-L12))</f>
        <v/>
      </c>
      <c r="N12" s="452">
        <f>SUMIFS(AC6:AC16,X6:X16,"西")</f>
        <v>0</v>
      </c>
      <c r="O12" s="357" t="str">
        <f>IF(N12="","",N12/AC17)</f>
        <v/>
      </c>
      <c r="P12" s="359" t="str">
        <f t="shared" ref="P12" si="11">IF(N12="","",IF(O12=100%,"",$G$2))</f>
        <v/>
      </c>
      <c r="Q12" s="360" t="str">
        <f t="shared" ref="Q12" si="12">IF(N12="","",IF(O12=100%,100%,O12-P12))</f>
        <v/>
      </c>
      <c r="R12" s="140"/>
      <c r="S12" s="141"/>
      <c r="T12" s="103">
        <f>INDEX(建具一覧表!$B$4:$D$163,MATCH($S12,建具一覧表!$B$4:$B$163,FALSE),2)</f>
        <v>0</v>
      </c>
      <c r="U12" s="103">
        <f>INDEX(建具一覧表!$B$4:$D$163,MATCH($S12,建具一覧表!$B$4:$B$163,FALSE),3)</f>
        <v>0</v>
      </c>
      <c r="V12" s="142"/>
      <c r="W12" s="104">
        <f t="shared" si="1"/>
        <v>0</v>
      </c>
      <c r="X12" s="184"/>
      <c r="Y12" s="143"/>
      <c r="Z12" s="105">
        <f>INDEX(建具一覧表!$H$4:$J$163,MATCH($Y12,建具一覧表!$H$4:$H$163,FALSE),2)</f>
        <v>0</v>
      </c>
      <c r="AA12" s="105">
        <f>INDEX(建具一覧表!$H$4:$J$16343,MATCH($Y12,建具一覧表!$H$4:$H$163,FALSE),3)</f>
        <v>0</v>
      </c>
      <c r="AB12" s="177"/>
      <c r="AC12" s="106">
        <f t="shared" si="0"/>
        <v>0</v>
      </c>
      <c r="AE12" s="460"/>
      <c r="AF12" s="460"/>
      <c r="AG12" s="460"/>
      <c r="AH12" s="460"/>
      <c r="AI12" s="460"/>
      <c r="AJ12" s="460"/>
    </row>
    <row r="13" spans="1:36" ht="16.5" customHeight="1">
      <c r="A13" s="144"/>
      <c r="B13" s="145"/>
      <c r="C13" s="145"/>
      <c r="D13" s="146"/>
      <c r="E13" s="137"/>
      <c r="F13" s="138"/>
      <c r="G13" s="139"/>
      <c r="H13" s="423"/>
      <c r="I13" s="350"/>
      <c r="J13" s="455"/>
      <c r="K13" s="368"/>
      <c r="L13" s="354"/>
      <c r="M13" s="451"/>
      <c r="N13" s="453"/>
      <c r="O13" s="368"/>
      <c r="P13" s="359"/>
      <c r="Q13" s="361"/>
      <c r="R13" s="140"/>
      <c r="S13" s="141"/>
      <c r="T13" s="103">
        <f>INDEX(建具一覧表!$B$4:$D$163,MATCH($S13,建具一覧表!$B$4:$B$163,FALSE),2)</f>
        <v>0</v>
      </c>
      <c r="U13" s="103">
        <f>INDEX(建具一覧表!$B$4:$D$163,MATCH($S13,建具一覧表!$B$4:$B$163,FALSE),3)</f>
        <v>0</v>
      </c>
      <c r="V13" s="142"/>
      <c r="W13" s="104">
        <f t="shared" si="1"/>
        <v>0</v>
      </c>
      <c r="X13" s="184"/>
      <c r="Y13" s="143"/>
      <c r="Z13" s="105">
        <f>INDEX(建具一覧表!$H$4:$J$163,MATCH($Y13,建具一覧表!$H$4:$H$163,FALSE),2)</f>
        <v>0</v>
      </c>
      <c r="AA13" s="105">
        <f>INDEX(建具一覧表!$H$4:$J$16343,MATCH($Y13,建具一覧表!$H$4:$H$163,FALSE),3)</f>
        <v>0</v>
      </c>
      <c r="AB13" s="177"/>
      <c r="AC13" s="106">
        <f t="shared" si="0"/>
        <v>0</v>
      </c>
      <c r="AE13" s="460"/>
      <c r="AF13" s="460"/>
      <c r="AG13" s="460"/>
      <c r="AH13" s="460"/>
      <c r="AI13" s="460"/>
      <c r="AJ13" s="460"/>
    </row>
    <row r="14" spans="1:36" ht="16.5" customHeight="1">
      <c r="A14" s="144"/>
      <c r="B14" s="145"/>
      <c r="C14" s="145"/>
      <c r="D14" s="146"/>
      <c r="E14" s="137"/>
      <c r="F14" s="138"/>
      <c r="G14" s="139"/>
      <c r="H14" s="423"/>
      <c r="I14" s="349" t="s">
        <v>89</v>
      </c>
      <c r="J14" s="454">
        <f>SUMIFS(W6:W16,R6:R16,"真上")</f>
        <v>0</v>
      </c>
      <c r="K14" s="357" t="str">
        <f>IF(J14="","",J14/W17)</f>
        <v/>
      </c>
      <c r="L14" s="353" t="str">
        <f t="shared" ref="L14" si="13">IF(J14="","",IF(K14=100%,"",$G$2))</f>
        <v/>
      </c>
      <c r="M14" s="450" t="str">
        <f t="shared" ref="M14" si="14">IF(J14="","",IF(K14=100%,100%,K14-L14))</f>
        <v/>
      </c>
      <c r="N14" s="452">
        <f>SUMIFS(AC6:AC16,X6:X16,"真上")</f>
        <v>0</v>
      </c>
      <c r="O14" s="357" t="str">
        <f>IF(N14="","",N14/AC19)</f>
        <v/>
      </c>
      <c r="P14" s="359" t="str">
        <f t="shared" ref="P14" si="15">IF(N14="","",IF(O14=100%,"",$G$2))</f>
        <v/>
      </c>
      <c r="Q14" s="360" t="str">
        <f t="shared" ref="Q14" si="16">IF(N14="","",IF(O14=100%,100%,O14-P14))</f>
        <v/>
      </c>
      <c r="R14" s="140"/>
      <c r="S14" s="141"/>
      <c r="T14" s="103">
        <f>INDEX(建具一覧表!$B$4:$D$163,MATCH($S14,建具一覧表!$B$4:$B$163,FALSE),2)</f>
        <v>0</v>
      </c>
      <c r="U14" s="103">
        <f>INDEX(建具一覧表!$B$4:$D$163,MATCH($S14,建具一覧表!$B$4:$B$163,FALSE),3)</f>
        <v>0</v>
      </c>
      <c r="V14" s="142"/>
      <c r="W14" s="104">
        <f t="shared" si="1"/>
        <v>0</v>
      </c>
      <c r="X14" s="184"/>
      <c r="Y14" s="143"/>
      <c r="Z14" s="105">
        <f>INDEX(建具一覧表!$H$4:$J$163,MATCH($Y14,建具一覧表!$H$4:$H$163,FALSE),2)</f>
        <v>0</v>
      </c>
      <c r="AA14" s="105">
        <f>INDEX(建具一覧表!$H$4:$J$16343,MATCH($Y14,建具一覧表!$H$4:$H$163,FALSE),3)</f>
        <v>0</v>
      </c>
      <c r="AB14" s="177"/>
      <c r="AC14" s="106">
        <f t="shared" si="0"/>
        <v>0</v>
      </c>
      <c r="AE14" s="460"/>
      <c r="AF14" s="460"/>
      <c r="AG14" s="460"/>
      <c r="AH14" s="460"/>
      <c r="AI14" s="460"/>
      <c r="AJ14" s="460"/>
    </row>
    <row r="15" spans="1:36" ht="16.5" customHeight="1">
      <c r="A15" s="144"/>
      <c r="B15" s="145"/>
      <c r="C15" s="145"/>
      <c r="D15" s="146"/>
      <c r="E15" s="137"/>
      <c r="F15" s="138"/>
      <c r="G15" s="139"/>
      <c r="H15" s="423"/>
      <c r="I15" s="350"/>
      <c r="J15" s="456"/>
      <c r="K15" s="457"/>
      <c r="L15" s="364"/>
      <c r="M15" s="458"/>
      <c r="N15" s="459"/>
      <c r="O15" s="457"/>
      <c r="P15" s="359"/>
      <c r="Q15" s="367"/>
      <c r="R15" s="140"/>
      <c r="S15" s="141"/>
      <c r="T15" s="103">
        <f>INDEX(建具一覧表!$B$4:$D$163,MATCH($S15,建具一覧表!$B$4:$B$163,FALSE),2)</f>
        <v>0</v>
      </c>
      <c r="U15" s="103">
        <f>INDEX(建具一覧表!$B$4:$D$163,MATCH($S15,建具一覧表!$B$4:$B$163,FALSE),3)</f>
        <v>0</v>
      </c>
      <c r="V15" s="142"/>
      <c r="W15" s="104">
        <f t="shared" si="1"/>
        <v>0</v>
      </c>
      <c r="X15" s="184"/>
      <c r="Y15" s="143"/>
      <c r="Z15" s="105">
        <f>INDEX(建具一覧表!$H$4:$J$163,MATCH($Y15,建具一覧表!$H$4:$H$163,FALSE),2)</f>
        <v>0</v>
      </c>
      <c r="AA15" s="105">
        <f>INDEX(建具一覧表!$H$4:$J$16343,MATCH($Y15,建具一覧表!$H$4:$H$163,FALSE),3)</f>
        <v>0</v>
      </c>
      <c r="AB15" s="177"/>
      <c r="AC15" s="106">
        <f t="shared" si="0"/>
        <v>0</v>
      </c>
      <c r="AE15" s="460"/>
      <c r="AF15" s="460"/>
      <c r="AG15" s="460"/>
      <c r="AH15" s="460"/>
      <c r="AI15" s="460"/>
      <c r="AJ15" s="460"/>
    </row>
    <row r="16" spans="1:36" ht="16.5" customHeight="1">
      <c r="A16" s="144"/>
      <c r="B16" s="145"/>
      <c r="C16" s="145"/>
      <c r="D16" s="146"/>
      <c r="E16" s="147"/>
      <c r="F16" s="148"/>
      <c r="G16" s="149"/>
      <c r="H16" s="333" t="s">
        <v>90</v>
      </c>
      <c r="I16" s="335"/>
      <c r="J16" s="337">
        <f>SUM(J6:J15)</f>
        <v>0</v>
      </c>
      <c r="K16" s="339" t="e">
        <f>W17/F17</f>
        <v>#DIV/0!</v>
      </c>
      <c r="L16" s="341">
        <f>$G$2</f>
        <v>0.03</v>
      </c>
      <c r="M16" s="343" t="e">
        <f>K16-$G$2</f>
        <v>#DIV/0!</v>
      </c>
      <c r="N16" s="345">
        <f>SUM(N6:N15)</f>
        <v>0</v>
      </c>
      <c r="O16" s="339" t="e">
        <f>AC17/G17</f>
        <v>#DIV/0!</v>
      </c>
      <c r="P16" s="341">
        <f>$G$2</f>
        <v>0.03</v>
      </c>
      <c r="Q16" s="347" t="str">
        <f>IF(N16="","",O16-$G$2)</f>
        <v/>
      </c>
      <c r="R16" s="150"/>
      <c r="S16" s="141"/>
      <c r="T16" s="107">
        <f>INDEX(建具一覧表!$B$4:$D$163,MATCH($S16,建具一覧表!$B$4:$B$163,FALSE),2)</f>
        <v>0</v>
      </c>
      <c r="U16" s="107">
        <f>INDEX(建具一覧表!$B$4:$D$163,MATCH($S16,建具一覧表!$B$4:$B$163,FALSE),3)</f>
        <v>0</v>
      </c>
      <c r="V16" s="151"/>
      <c r="W16" s="104">
        <f t="shared" si="1"/>
        <v>0</v>
      </c>
      <c r="X16" s="185"/>
      <c r="Y16" s="143"/>
      <c r="Z16" s="108">
        <f>INDEX(建具一覧表!$H$4:$J$163,MATCH($Y16,建具一覧表!$H$4:$H$163,FALSE),2)</f>
        <v>0</v>
      </c>
      <c r="AA16" s="108">
        <f>INDEX(建具一覧表!$H$4:$J$16343,MATCH($Y16,建具一覧表!$H$4:$H$163,FALSE),3)</f>
        <v>0</v>
      </c>
      <c r="AB16" s="178"/>
      <c r="AC16" s="106">
        <f t="shared" si="0"/>
        <v>0</v>
      </c>
      <c r="AE16" s="460"/>
      <c r="AF16" s="460"/>
      <c r="AG16" s="460"/>
      <c r="AH16" s="460"/>
      <c r="AI16" s="460"/>
      <c r="AJ16" s="460"/>
    </row>
    <row r="17" spans="1:36" s="158" customFormat="1" ht="16.5" customHeight="1" thickBot="1">
      <c r="A17" s="152"/>
      <c r="B17" s="153"/>
      <c r="C17" s="153"/>
      <c r="D17" s="154"/>
      <c r="E17" s="155" t="s">
        <v>2</v>
      </c>
      <c r="F17" s="111">
        <f>SUM(F6:F16)</f>
        <v>0</v>
      </c>
      <c r="G17" s="112">
        <f>SUM(G5:G16)</f>
        <v>0</v>
      </c>
      <c r="H17" s="334"/>
      <c r="I17" s="336"/>
      <c r="J17" s="338"/>
      <c r="K17" s="340"/>
      <c r="L17" s="342"/>
      <c r="M17" s="344"/>
      <c r="N17" s="346"/>
      <c r="O17" s="340"/>
      <c r="P17" s="342"/>
      <c r="Q17" s="348"/>
      <c r="R17" s="186"/>
      <c r="S17" s="187"/>
      <c r="T17" s="157"/>
      <c r="U17" s="157"/>
      <c r="V17" s="179"/>
      <c r="W17" s="110">
        <f>SUM(W6:W16)</f>
        <v>0</v>
      </c>
      <c r="X17" s="186"/>
      <c r="Y17" s="156"/>
      <c r="Z17" s="157"/>
      <c r="AA17" s="157"/>
      <c r="AB17" s="179"/>
      <c r="AC17" s="109">
        <f>SUM(AC6:AC16)</f>
        <v>0</v>
      </c>
      <c r="AE17" s="460"/>
      <c r="AF17" s="460"/>
      <c r="AG17" s="460"/>
      <c r="AH17" s="460"/>
      <c r="AI17" s="460"/>
      <c r="AJ17" s="460"/>
    </row>
    <row r="18" spans="1:36" s="119" customFormat="1" ht="17.25" customHeight="1" thickTop="1">
      <c r="A18" s="404" t="s">
        <v>84</v>
      </c>
      <c r="B18" s="405"/>
      <c r="C18" s="406" t="s">
        <v>1</v>
      </c>
      <c r="D18" s="407"/>
      <c r="E18" s="323" t="s">
        <v>68</v>
      </c>
      <c r="F18" s="408" t="s">
        <v>70</v>
      </c>
      <c r="G18" s="320" t="s">
        <v>71</v>
      </c>
      <c r="H18" s="412" t="s">
        <v>78</v>
      </c>
      <c r="I18" s="314" t="s">
        <v>72</v>
      </c>
      <c r="J18" s="413" t="s">
        <v>73</v>
      </c>
      <c r="K18" s="377"/>
      <c r="L18" s="377"/>
      <c r="M18" s="378"/>
      <c r="N18" s="435" t="s">
        <v>69</v>
      </c>
      <c r="O18" s="382"/>
      <c r="P18" s="382"/>
      <c r="Q18" s="382"/>
      <c r="R18" s="375" t="s">
        <v>72</v>
      </c>
      <c r="S18" s="377" t="s">
        <v>74</v>
      </c>
      <c r="T18" s="377"/>
      <c r="U18" s="377"/>
      <c r="V18" s="377"/>
      <c r="W18" s="378"/>
      <c r="X18" s="379" t="s">
        <v>72</v>
      </c>
      <c r="Y18" s="381" t="s">
        <v>77</v>
      </c>
      <c r="Z18" s="382"/>
      <c r="AA18" s="382"/>
      <c r="AB18" s="382"/>
      <c r="AC18" s="383"/>
      <c r="AE18" s="460"/>
      <c r="AF18" s="460"/>
      <c r="AG18" s="460"/>
      <c r="AH18" s="460"/>
      <c r="AI18" s="460"/>
      <c r="AJ18" s="460"/>
    </row>
    <row r="19" spans="1:36" s="119" customFormat="1" ht="17.25" customHeight="1">
      <c r="A19" s="331"/>
      <c r="B19" s="332"/>
      <c r="C19" s="406"/>
      <c r="D19" s="407"/>
      <c r="E19" s="323"/>
      <c r="F19" s="408"/>
      <c r="G19" s="320"/>
      <c r="H19" s="412"/>
      <c r="I19" s="314"/>
      <c r="J19" s="384" t="s">
        <v>80</v>
      </c>
      <c r="K19" s="384" t="s">
        <v>81</v>
      </c>
      <c r="L19" s="386" t="s">
        <v>82</v>
      </c>
      <c r="M19" s="388" t="s">
        <v>83</v>
      </c>
      <c r="N19" s="431" t="s">
        <v>80</v>
      </c>
      <c r="O19" s="384" t="s">
        <v>81</v>
      </c>
      <c r="P19" s="386" t="s">
        <v>82</v>
      </c>
      <c r="Q19" s="433" t="s">
        <v>83</v>
      </c>
      <c r="R19" s="375"/>
      <c r="S19" s="394" t="s">
        <v>0</v>
      </c>
      <c r="T19" s="396" t="s">
        <v>76</v>
      </c>
      <c r="U19" s="396"/>
      <c r="V19" s="397" t="s">
        <v>75</v>
      </c>
      <c r="W19" s="120" t="s">
        <v>4</v>
      </c>
      <c r="X19" s="379"/>
      <c r="Y19" s="399" t="s">
        <v>0</v>
      </c>
      <c r="Z19" s="401" t="s">
        <v>76</v>
      </c>
      <c r="AA19" s="401"/>
      <c r="AB19" s="402" t="s">
        <v>75</v>
      </c>
      <c r="AC19" s="121" t="s">
        <v>4</v>
      </c>
      <c r="AE19" s="460"/>
      <c r="AF19" s="460"/>
      <c r="AG19" s="460"/>
      <c r="AH19" s="460"/>
      <c r="AI19" s="460"/>
      <c r="AJ19" s="460"/>
    </row>
    <row r="20" spans="1:36" s="128" customFormat="1" ht="22.5" customHeight="1">
      <c r="A20" s="414">
        <v>2</v>
      </c>
      <c r="B20" s="415"/>
      <c r="C20" s="418"/>
      <c r="D20" s="419"/>
      <c r="E20" s="324"/>
      <c r="F20" s="409"/>
      <c r="G20" s="321"/>
      <c r="H20" s="395"/>
      <c r="I20" s="315"/>
      <c r="J20" s="385"/>
      <c r="K20" s="385"/>
      <c r="L20" s="387"/>
      <c r="M20" s="389"/>
      <c r="N20" s="432"/>
      <c r="O20" s="385"/>
      <c r="P20" s="387"/>
      <c r="Q20" s="434"/>
      <c r="R20" s="376"/>
      <c r="S20" s="395"/>
      <c r="T20" s="122" t="s">
        <v>5</v>
      </c>
      <c r="U20" s="123" t="s">
        <v>6</v>
      </c>
      <c r="V20" s="398"/>
      <c r="W20" s="124" t="s">
        <v>86</v>
      </c>
      <c r="X20" s="380"/>
      <c r="Y20" s="400"/>
      <c r="Z20" s="125" t="s">
        <v>5</v>
      </c>
      <c r="AA20" s="126" t="s">
        <v>6</v>
      </c>
      <c r="AB20" s="403"/>
      <c r="AC20" s="127" t="s">
        <v>86</v>
      </c>
      <c r="AE20" s="460"/>
      <c r="AF20" s="460"/>
      <c r="AG20" s="460"/>
      <c r="AH20" s="460"/>
      <c r="AI20" s="460"/>
      <c r="AJ20" s="460"/>
    </row>
    <row r="21" spans="1:36" ht="16.5" customHeight="1">
      <c r="A21" s="416"/>
      <c r="B21" s="417"/>
      <c r="C21" s="420"/>
      <c r="D21" s="421"/>
      <c r="E21" s="129"/>
      <c r="F21" s="130"/>
      <c r="G21" s="131"/>
      <c r="H21" s="422" t="s">
        <v>79</v>
      </c>
      <c r="I21" s="424" t="s">
        <v>87</v>
      </c>
      <c r="J21" s="425">
        <f>SUMIFS(W21:W31,R21:R31,"北")</f>
        <v>0</v>
      </c>
      <c r="K21" s="426" t="str">
        <f>IF(J21="","",J21/$W$32)</f>
        <v/>
      </c>
      <c r="L21" s="359" t="str">
        <f>IF(J21="","",IF(K21=100%,"",$G$2))</f>
        <v/>
      </c>
      <c r="M21" s="427" t="str">
        <f>IF(J21="","",IF(K21=100%,100%,K21-L21))</f>
        <v/>
      </c>
      <c r="N21" s="428">
        <f>SUMIFS(AC21:AC31,X21:X31,"北")</f>
        <v>0</v>
      </c>
      <c r="O21" s="339" t="str">
        <f>IF(N21="","",N21/AC32)</f>
        <v/>
      </c>
      <c r="P21" s="359" t="str">
        <f>IF(N21="","",IF(O21=100%,"",$G$2))</f>
        <v/>
      </c>
      <c r="Q21" s="429" t="str">
        <f>IF(N21="","",IF(O21=100%,100%,O21-P21))</f>
        <v/>
      </c>
      <c r="R21" s="132"/>
      <c r="S21" s="159"/>
      <c r="T21" s="99">
        <f>INDEX(建具一覧表!$B$4:$D$163,MATCH($S21,建具一覧表!$B$4:$B$163,FALSE),2)</f>
        <v>0</v>
      </c>
      <c r="U21" s="99">
        <f>INDEX(建具一覧表!$B$4:$D$163,MATCH($S21,建具一覧表!$B$4:$B$163,FALSE),3)</f>
        <v>0</v>
      </c>
      <c r="V21" s="134"/>
      <c r="W21" s="100">
        <f>T21*U21*V21</f>
        <v>0</v>
      </c>
      <c r="X21" s="183"/>
      <c r="Y21" s="135"/>
      <c r="Z21" s="101">
        <f>INDEX(建具一覧表!$H$4:$J$163,MATCH($Y21,建具一覧表!$H$4:$H$163,FALSE),2)</f>
        <v>0</v>
      </c>
      <c r="AA21" s="101">
        <f>INDEX(建具一覧表!$H$4:$J$16343,MATCH($Y21,建具一覧表!$H$4:$H$163,FALSE),3)</f>
        <v>0</v>
      </c>
      <c r="AB21" s="176"/>
      <c r="AC21" s="102">
        <f t="shared" ref="AC21:AC31" si="17">Z21*AA21*AB21</f>
        <v>0</v>
      </c>
    </row>
    <row r="22" spans="1:36" ht="16.5" customHeight="1">
      <c r="A22" s="416"/>
      <c r="B22" s="417"/>
      <c r="C22" s="420"/>
      <c r="D22" s="421"/>
      <c r="E22" s="137"/>
      <c r="F22" s="138"/>
      <c r="G22" s="139"/>
      <c r="H22" s="423"/>
      <c r="I22" s="349"/>
      <c r="J22" s="351"/>
      <c r="K22" s="352"/>
      <c r="L22" s="359"/>
      <c r="M22" s="355"/>
      <c r="N22" s="356"/>
      <c r="O22" s="368"/>
      <c r="P22" s="359"/>
      <c r="Q22" s="430"/>
      <c r="R22" s="140"/>
      <c r="S22" s="141"/>
      <c r="T22" s="103">
        <f>INDEX(建具一覧表!$B$4:$D$163,MATCH($S22,建具一覧表!$B$4:$B$163,FALSE),2)</f>
        <v>0</v>
      </c>
      <c r="U22" s="103">
        <f>INDEX(建具一覧表!$B$4:$D$163,MATCH($S22,建具一覧表!$B$4:$B$163,FALSE),3)</f>
        <v>0</v>
      </c>
      <c r="V22" s="142"/>
      <c r="W22" s="104">
        <f t="shared" ref="W22:W31" si="18">T22*U22*V22</f>
        <v>0</v>
      </c>
      <c r="X22" s="184"/>
      <c r="Y22" s="143"/>
      <c r="Z22" s="105">
        <f>INDEX(建具一覧表!$H$4:$J$163,MATCH($Y22,建具一覧表!$H$4:$H$163,FALSE),2)</f>
        <v>0</v>
      </c>
      <c r="AA22" s="105">
        <f>INDEX(建具一覧表!$H$4:$J$16343,MATCH($Y22,建具一覧表!$H$4:$H$163,FALSE),3)</f>
        <v>0</v>
      </c>
      <c r="AB22" s="177"/>
      <c r="AC22" s="106">
        <f t="shared" si="17"/>
        <v>0</v>
      </c>
    </row>
    <row r="23" spans="1:36" ht="16.5" customHeight="1">
      <c r="A23" s="416"/>
      <c r="B23" s="417"/>
      <c r="C23" s="420"/>
      <c r="D23" s="421"/>
      <c r="E23" s="137"/>
      <c r="F23" s="138"/>
      <c r="G23" s="139"/>
      <c r="H23" s="423"/>
      <c r="I23" s="349" t="s">
        <v>88</v>
      </c>
      <c r="J23" s="351">
        <f>SUMIFS(W21:W31,R21:R31,"東")</f>
        <v>0</v>
      </c>
      <c r="K23" s="352" t="str">
        <f t="shared" ref="K23" si="19">IF(J23="","",J23/$W$32)</f>
        <v/>
      </c>
      <c r="L23" s="353" t="str">
        <f t="shared" ref="L23" si="20">IF(J23="","",IF(K23=100%,"",$G$2))</f>
        <v/>
      </c>
      <c r="M23" s="355" t="str">
        <f>IF(J23="","",IF(K23=100%,100%,K23-L23))</f>
        <v/>
      </c>
      <c r="N23" s="356">
        <f>SUMIFS(AC21:AC31,X21:X31,"東")</f>
        <v>0</v>
      </c>
      <c r="O23" s="357" t="str">
        <f>IF(N23="","",N23/AC32)</f>
        <v/>
      </c>
      <c r="P23" s="359" t="str">
        <f t="shared" ref="P23" si="21">IF(N23="","",IF(O23=100%,"",$G$2))</f>
        <v/>
      </c>
      <c r="Q23" s="360" t="str">
        <f t="shared" ref="Q23" si="22">IF(N23="","",IF(O23=100%,100%,O23-P23))</f>
        <v/>
      </c>
      <c r="R23" s="140"/>
      <c r="S23" s="141"/>
      <c r="T23" s="103">
        <f>INDEX(建具一覧表!$B$4:$D$163,MATCH($S23,建具一覧表!$B$4:$B$163,FALSE),2)</f>
        <v>0</v>
      </c>
      <c r="U23" s="103">
        <f>INDEX(建具一覧表!$B$4:$D$163,MATCH($S23,建具一覧表!$B$4:$B$163,FALSE),3)</f>
        <v>0</v>
      </c>
      <c r="V23" s="142"/>
      <c r="W23" s="104">
        <f t="shared" si="18"/>
        <v>0</v>
      </c>
      <c r="X23" s="184"/>
      <c r="Y23" s="143"/>
      <c r="Z23" s="105">
        <f>INDEX(建具一覧表!$H$4:$J$163,MATCH($Y23,建具一覧表!$H$4:$H$163,FALSE),2)</f>
        <v>0</v>
      </c>
      <c r="AA23" s="105">
        <f>INDEX(建具一覧表!$H$4:$J$16343,MATCH($Y23,建具一覧表!$H$4:$H$163,FALSE),3)</f>
        <v>0</v>
      </c>
      <c r="AB23" s="177"/>
      <c r="AC23" s="106">
        <f t="shared" si="17"/>
        <v>0</v>
      </c>
    </row>
    <row r="24" spans="1:36" ht="16.5" customHeight="1">
      <c r="A24" s="369" t="s">
        <v>85</v>
      </c>
      <c r="B24" s="370"/>
      <c r="C24" s="370"/>
      <c r="D24" s="371"/>
      <c r="E24" s="137"/>
      <c r="F24" s="138"/>
      <c r="G24" s="139"/>
      <c r="H24" s="423"/>
      <c r="I24" s="349"/>
      <c r="J24" s="351"/>
      <c r="K24" s="352"/>
      <c r="L24" s="354"/>
      <c r="M24" s="355"/>
      <c r="N24" s="356"/>
      <c r="O24" s="368"/>
      <c r="P24" s="359"/>
      <c r="Q24" s="361"/>
      <c r="R24" s="140"/>
      <c r="S24" s="141"/>
      <c r="T24" s="103">
        <f>INDEX(建具一覧表!$B$4:$D$163,MATCH($S24,建具一覧表!$B$4:$B$163,FALSE),2)</f>
        <v>0</v>
      </c>
      <c r="U24" s="103">
        <f>INDEX(建具一覧表!$B$4:$D$163,MATCH($S24,建具一覧表!$B$4:$B$163,FALSE),3)</f>
        <v>0</v>
      </c>
      <c r="V24" s="142"/>
      <c r="W24" s="104">
        <f t="shared" si="18"/>
        <v>0</v>
      </c>
      <c r="X24" s="184"/>
      <c r="Y24" s="143"/>
      <c r="Z24" s="105">
        <f>INDEX(建具一覧表!$H$4:$J$163,MATCH($Y24,建具一覧表!$H$4:$H$163,FALSE),2)</f>
        <v>0</v>
      </c>
      <c r="AA24" s="105">
        <f>INDEX(建具一覧表!$H$4:$J$16343,MATCH($Y24,建具一覧表!$H$4:$H$163,FALSE),3)</f>
        <v>0</v>
      </c>
      <c r="AB24" s="177"/>
      <c r="AC24" s="106">
        <f t="shared" si="17"/>
        <v>0</v>
      </c>
    </row>
    <row r="25" spans="1:36" ht="16.5" customHeight="1">
      <c r="A25" s="372"/>
      <c r="B25" s="373"/>
      <c r="C25" s="373"/>
      <c r="D25" s="374"/>
      <c r="E25" s="137"/>
      <c r="F25" s="138"/>
      <c r="G25" s="139"/>
      <c r="H25" s="423"/>
      <c r="I25" s="349" t="s">
        <v>7</v>
      </c>
      <c r="J25" s="351">
        <f>SUMIFS(W21:W31,R21:R31,"南")</f>
        <v>0</v>
      </c>
      <c r="K25" s="352" t="str">
        <f t="shared" ref="K25" si="23">IF(J25="","",J25/$W$32)</f>
        <v/>
      </c>
      <c r="L25" s="353" t="str">
        <f t="shared" ref="L25" si="24">IF(J25="","",IF(K25=100%,"",$G$2))</f>
        <v/>
      </c>
      <c r="M25" s="355" t="str">
        <f t="shared" ref="M25" si="25">IF(J25="","",IF(K25=100%,100%,K25-L25))</f>
        <v/>
      </c>
      <c r="N25" s="356">
        <f>SUMIFS(AC21:AC31,X21:X31,"南")</f>
        <v>0</v>
      </c>
      <c r="O25" s="357" t="str">
        <f>IF(N25="","",N25/AC32)</f>
        <v/>
      </c>
      <c r="P25" s="359" t="str">
        <f t="shared" ref="P25" si="26">IF(N25="","",IF(O25=100%,"",$G$2))</f>
        <v/>
      </c>
      <c r="Q25" s="360" t="str">
        <f t="shared" ref="Q25" si="27">IF(N25="","",IF(O25=100%,100%,O25-P25))</f>
        <v/>
      </c>
      <c r="R25" s="140"/>
      <c r="S25" s="141"/>
      <c r="T25" s="103">
        <f>INDEX(建具一覧表!$B$4:$D$163,MATCH($S25,建具一覧表!$B$4:$B$163,FALSE),2)</f>
        <v>0</v>
      </c>
      <c r="U25" s="103">
        <f>INDEX(建具一覧表!$B$4:$D$163,MATCH($S25,建具一覧表!$B$4:$B$163,FALSE),3)</f>
        <v>0</v>
      </c>
      <c r="V25" s="142"/>
      <c r="W25" s="104">
        <f t="shared" si="18"/>
        <v>0</v>
      </c>
      <c r="X25" s="184"/>
      <c r="Y25" s="143"/>
      <c r="Z25" s="105">
        <f>INDEX(建具一覧表!$H$4:$J$163,MATCH($Y25,建具一覧表!$H$4:$H$163,FALSE),2)</f>
        <v>0</v>
      </c>
      <c r="AA25" s="105">
        <f>INDEX(建具一覧表!$H$4:$J$16343,MATCH($Y25,建具一覧表!$H$4:$H$163,FALSE),3)</f>
        <v>0</v>
      </c>
      <c r="AB25" s="177"/>
      <c r="AC25" s="106">
        <f t="shared" si="17"/>
        <v>0</v>
      </c>
    </row>
    <row r="26" spans="1:36" ht="16.5" customHeight="1">
      <c r="A26" s="144"/>
      <c r="B26" s="145"/>
      <c r="C26" s="145"/>
      <c r="D26" s="146"/>
      <c r="E26" s="137"/>
      <c r="F26" s="138"/>
      <c r="G26" s="139"/>
      <c r="H26" s="423"/>
      <c r="I26" s="349"/>
      <c r="J26" s="351"/>
      <c r="K26" s="352"/>
      <c r="L26" s="354"/>
      <c r="M26" s="355"/>
      <c r="N26" s="356"/>
      <c r="O26" s="368"/>
      <c r="P26" s="359"/>
      <c r="Q26" s="361"/>
      <c r="R26" s="140"/>
      <c r="S26" s="141"/>
      <c r="T26" s="103">
        <f>INDEX(建具一覧表!$B$4:$D$163,MATCH($S26,建具一覧表!$B$4:$B$163,FALSE),2)</f>
        <v>0</v>
      </c>
      <c r="U26" s="103">
        <f>INDEX(建具一覧表!$B$4:$D$163,MATCH($S26,建具一覧表!$B$4:$B$163,FALSE),3)</f>
        <v>0</v>
      </c>
      <c r="V26" s="142"/>
      <c r="W26" s="104">
        <f t="shared" si="18"/>
        <v>0</v>
      </c>
      <c r="X26" s="184"/>
      <c r="Y26" s="143"/>
      <c r="Z26" s="105">
        <f>INDEX(建具一覧表!$H$4:$J$163,MATCH($Y26,建具一覧表!$H$4:$H$163,FALSE),2)</f>
        <v>0</v>
      </c>
      <c r="AA26" s="105">
        <f>INDEX(建具一覧表!$H$4:$J$16343,MATCH($Y26,建具一覧表!$H$4:$H$163,FALSE),3)</f>
        <v>0</v>
      </c>
      <c r="AB26" s="177"/>
      <c r="AC26" s="106">
        <f t="shared" si="17"/>
        <v>0</v>
      </c>
    </row>
    <row r="27" spans="1:36" ht="16.5" customHeight="1">
      <c r="A27" s="144"/>
      <c r="B27" s="145"/>
      <c r="C27" s="145"/>
      <c r="D27" s="146"/>
      <c r="E27" s="137"/>
      <c r="F27" s="138"/>
      <c r="G27" s="139"/>
      <c r="H27" s="423"/>
      <c r="I27" s="349" t="s">
        <v>8</v>
      </c>
      <c r="J27" s="351">
        <f>SUMIFS(W21:W31,R21:R31,"西")</f>
        <v>0</v>
      </c>
      <c r="K27" s="352" t="str">
        <f t="shared" ref="K27" si="28">IF(J27="","",J27/$W$32)</f>
        <v/>
      </c>
      <c r="L27" s="353" t="str">
        <f t="shared" ref="L27" si="29">IF(J27="","",IF(K27=100%,"",$G$2))</f>
        <v/>
      </c>
      <c r="M27" s="355" t="str">
        <f t="shared" ref="M27" si="30">IF(J27="","",IF(K27=100%,100%,K27-L27))</f>
        <v/>
      </c>
      <c r="N27" s="356">
        <f>SUMIFS(AC21:AC31,X21:X31,"西")</f>
        <v>0</v>
      </c>
      <c r="O27" s="357" t="str">
        <f>IF(N27="","",N27/AC32)</f>
        <v/>
      </c>
      <c r="P27" s="359" t="str">
        <f t="shared" ref="P27" si="31">IF(N27="","",IF(O27=100%,"",$G$2))</f>
        <v/>
      </c>
      <c r="Q27" s="360" t="str">
        <f t="shared" ref="Q27" si="32">IF(N27="","",IF(O27=100%,100%,O27-P27))</f>
        <v/>
      </c>
      <c r="R27" s="140"/>
      <c r="S27" s="141"/>
      <c r="T27" s="103">
        <f>INDEX(建具一覧表!$B$4:$D$163,MATCH($S27,建具一覧表!$B$4:$B$163,FALSE),2)</f>
        <v>0</v>
      </c>
      <c r="U27" s="103">
        <f>INDEX(建具一覧表!$B$4:$D$163,MATCH($S27,建具一覧表!$B$4:$B$163,FALSE),3)</f>
        <v>0</v>
      </c>
      <c r="V27" s="142"/>
      <c r="W27" s="104">
        <f t="shared" si="18"/>
        <v>0</v>
      </c>
      <c r="X27" s="184"/>
      <c r="Y27" s="143"/>
      <c r="Z27" s="105">
        <f>INDEX(建具一覧表!$H$4:$J$163,MATCH($Y27,建具一覧表!$H$4:$H$163,FALSE),2)</f>
        <v>0</v>
      </c>
      <c r="AA27" s="105">
        <f>INDEX(建具一覧表!$H$4:$J$16343,MATCH($Y27,建具一覧表!$H$4:$H$163,FALSE),3)</f>
        <v>0</v>
      </c>
      <c r="AB27" s="177"/>
      <c r="AC27" s="106">
        <f t="shared" si="17"/>
        <v>0</v>
      </c>
    </row>
    <row r="28" spans="1:36" ht="16.5" customHeight="1">
      <c r="A28" s="144"/>
      <c r="B28" s="145"/>
      <c r="C28" s="145"/>
      <c r="D28" s="146"/>
      <c r="E28" s="137"/>
      <c r="F28" s="138"/>
      <c r="G28" s="139"/>
      <c r="H28" s="423"/>
      <c r="I28" s="350"/>
      <c r="J28" s="351"/>
      <c r="K28" s="352"/>
      <c r="L28" s="354"/>
      <c r="M28" s="355"/>
      <c r="N28" s="356"/>
      <c r="O28" s="358"/>
      <c r="P28" s="359"/>
      <c r="Q28" s="361"/>
      <c r="R28" s="140"/>
      <c r="S28" s="141"/>
      <c r="T28" s="103">
        <f>INDEX(建具一覧表!$B$4:$D$163,MATCH($S28,建具一覧表!$B$4:$B$163,FALSE),2)</f>
        <v>0</v>
      </c>
      <c r="U28" s="103">
        <f>INDEX(建具一覧表!$B$4:$D$163,MATCH($S28,建具一覧表!$B$4:$B$163,FALSE),3)</f>
        <v>0</v>
      </c>
      <c r="V28" s="142"/>
      <c r="W28" s="104">
        <f t="shared" si="18"/>
        <v>0</v>
      </c>
      <c r="X28" s="184"/>
      <c r="Y28" s="143"/>
      <c r="Z28" s="105">
        <f>INDEX(建具一覧表!$H$4:$J$163,MATCH($Y28,建具一覧表!$H$4:$H$163,FALSE),2)</f>
        <v>0</v>
      </c>
      <c r="AA28" s="105">
        <f>INDEX(建具一覧表!$H$4:$J$16343,MATCH($Y28,建具一覧表!$H$4:$H$163,FALSE),3)</f>
        <v>0</v>
      </c>
      <c r="AB28" s="177"/>
      <c r="AC28" s="106">
        <f t="shared" si="17"/>
        <v>0</v>
      </c>
    </row>
    <row r="29" spans="1:36" ht="16.5" customHeight="1">
      <c r="A29" s="144"/>
      <c r="B29" s="145"/>
      <c r="C29" s="145"/>
      <c r="D29" s="146"/>
      <c r="E29" s="137"/>
      <c r="F29" s="138"/>
      <c r="G29" s="139"/>
      <c r="H29" s="423"/>
      <c r="I29" s="349" t="s">
        <v>89</v>
      </c>
      <c r="J29" s="351">
        <f>SUMIFS(W21:W31,R21:R31,"真上")</f>
        <v>0</v>
      </c>
      <c r="K29" s="352" t="str">
        <f t="shared" ref="K29" si="33">IF(J29="","",J29/$W$32)</f>
        <v/>
      </c>
      <c r="L29" s="353" t="str">
        <f t="shared" ref="L29" si="34">IF(J29="","",IF(K29=100%,"",$G$2))</f>
        <v/>
      </c>
      <c r="M29" s="355" t="str">
        <f t="shared" ref="M29" si="35">IF(J29="","",IF(K29=100%,100%,K29-L29))</f>
        <v/>
      </c>
      <c r="N29" s="356">
        <f>SUMIFS(AC21:AC31,X21:X31,"真上")</f>
        <v>0</v>
      </c>
      <c r="O29" s="357" t="str">
        <f>IF(N29="","",N29/AC34)</f>
        <v/>
      </c>
      <c r="P29" s="359" t="str">
        <f t="shared" ref="P29" si="36">IF(N29="","",IF(O29=100%,"",$G$2))</f>
        <v/>
      </c>
      <c r="Q29" s="360" t="str">
        <f t="shared" ref="Q29" si="37">IF(N29="","",IF(O29=100%,100%,O29-P29))</f>
        <v/>
      </c>
      <c r="R29" s="140"/>
      <c r="S29" s="141"/>
      <c r="T29" s="103">
        <f>INDEX(建具一覧表!$B$4:$D$163,MATCH($S29,建具一覧表!$B$4:$B$163,FALSE),2)</f>
        <v>0</v>
      </c>
      <c r="U29" s="103">
        <f>INDEX(建具一覧表!$B$4:$D$163,MATCH($S29,建具一覧表!$B$4:$B$163,FALSE),3)</f>
        <v>0</v>
      </c>
      <c r="V29" s="142"/>
      <c r="W29" s="104">
        <f t="shared" si="18"/>
        <v>0</v>
      </c>
      <c r="X29" s="184"/>
      <c r="Y29" s="143"/>
      <c r="Z29" s="105">
        <f>INDEX(建具一覧表!$H$4:$J$163,MATCH($Y29,建具一覧表!$H$4:$H$163,FALSE),2)</f>
        <v>0</v>
      </c>
      <c r="AA29" s="105">
        <f>INDEX(建具一覧表!$H$4:$J$16343,MATCH($Y29,建具一覧表!$H$4:$H$163,FALSE),3)</f>
        <v>0</v>
      </c>
      <c r="AB29" s="177"/>
      <c r="AC29" s="106">
        <f t="shared" si="17"/>
        <v>0</v>
      </c>
    </row>
    <row r="30" spans="1:36" ht="16.5" customHeight="1">
      <c r="A30" s="144"/>
      <c r="B30" s="145"/>
      <c r="C30" s="145"/>
      <c r="D30" s="146"/>
      <c r="E30" s="137"/>
      <c r="F30" s="138"/>
      <c r="G30" s="139"/>
      <c r="H30" s="423"/>
      <c r="I30" s="350"/>
      <c r="J30" s="362"/>
      <c r="K30" s="363"/>
      <c r="L30" s="364"/>
      <c r="M30" s="365"/>
      <c r="N30" s="366"/>
      <c r="O30" s="358"/>
      <c r="P30" s="359"/>
      <c r="Q30" s="367"/>
      <c r="R30" s="140"/>
      <c r="S30" s="141"/>
      <c r="T30" s="103">
        <f>INDEX(建具一覧表!$B$4:$D$163,MATCH($S30,建具一覧表!$B$4:$B$163,FALSE),2)</f>
        <v>0</v>
      </c>
      <c r="U30" s="103">
        <f>INDEX(建具一覧表!$B$4:$D$163,MATCH($S30,建具一覧表!$B$4:$B$163,FALSE),3)</f>
        <v>0</v>
      </c>
      <c r="V30" s="142"/>
      <c r="W30" s="104">
        <f t="shared" si="18"/>
        <v>0</v>
      </c>
      <c r="X30" s="184"/>
      <c r="Y30" s="143"/>
      <c r="Z30" s="105">
        <f>INDEX(建具一覧表!$H$4:$J$163,MATCH($Y30,建具一覧表!$H$4:$H$163,FALSE),2)</f>
        <v>0</v>
      </c>
      <c r="AA30" s="105">
        <f>INDEX(建具一覧表!$H$4:$J$16343,MATCH($Y30,建具一覧表!$H$4:$H$163,FALSE),3)</f>
        <v>0</v>
      </c>
      <c r="AB30" s="177"/>
      <c r="AC30" s="106">
        <f t="shared" si="17"/>
        <v>0</v>
      </c>
    </row>
    <row r="31" spans="1:36" ht="16.5" customHeight="1">
      <c r="A31" s="144"/>
      <c r="B31" s="145"/>
      <c r="C31" s="145"/>
      <c r="D31" s="146"/>
      <c r="E31" s="147"/>
      <c r="F31" s="148"/>
      <c r="G31" s="149"/>
      <c r="H31" s="333" t="s">
        <v>90</v>
      </c>
      <c r="I31" s="335"/>
      <c r="J31" s="337">
        <f>SUM(J21:J30)</f>
        <v>0</v>
      </c>
      <c r="K31" s="339" t="e">
        <f>W32/F32</f>
        <v>#DIV/0!</v>
      </c>
      <c r="L31" s="341">
        <f>$G$2</f>
        <v>0.03</v>
      </c>
      <c r="M31" s="343" t="e">
        <f>K31-$G$2</f>
        <v>#DIV/0!</v>
      </c>
      <c r="N31" s="345">
        <f>SUM(N21:N30)</f>
        <v>0</v>
      </c>
      <c r="O31" s="339" t="e">
        <f>AC32/G32</f>
        <v>#DIV/0!</v>
      </c>
      <c r="P31" s="341">
        <f>$G$2</f>
        <v>0.03</v>
      </c>
      <c r="Q31" s="347" t="str">
        <f>IF(N31="","",O31-$G$2)</f>
        <v/>
      </c>
      <c r="R31" s="150"/>
      <c r="S31" s="141"/>
      <c r="T31" s="107">
        <f>INDEX(建具一覧表!$B$4:$D$163,MATCH($S31,建具一覧表!$B$4:$B$163,FALSE),2)</f>
        <v>0</v>
      </c>
      <c r="U31" s="107">
        <f>INDEX(建具一覧表!$B$4:$D$163,MATCH($S31,建具一覧表!$B$4:$B$163,FALSE),3)</f>
        <v>0</v>
      </c>
      <c r="V31" s="151"/>
      <c r="W31" s="104">
        <f t="shared" si="18"/>
        <v>0</v>
      </c>
      <c r="X31" s="185"/>
      <c r="Y31" s="143"/>
      <c r="Z31" s="108">
        <f>INDEX(建具一覧表!$H$4:$J$163,MATCH($Y31,建具一覧表!$H$4:$H$163,FALSE),2)</f>
        <v>0</v>
      </c>
      <c r="AA31" s="108">
        <f>INDEX(建具一覧表!$H$4:$J$16343,MATCH($Y31,建具一覧表!$H$4:$H$163,FALSE),3)</f>
        <v>0</v>
      </c>
      <c r="AB31" s="178"/>
      <c r="AC31" s="106">
        <f t="shared" si="17"/>
        <v>0</v>
      </c>
    </row>
    <row r="32" spans="1:36" s="158" customFormat="1" ht="16.5" customHeight="1" thickBot="1">
      <c r="A32" s="152"/>
      <c r="B32" s="153"/>
      <c r="C32" s="153"/>
      <c r="D32" s="154"/>
      <c r="E32" s="155" t="s">
        <v>2</v>
      </c>
      <c r="F32" s="111">
        <f>SUM(F21:F31)</f>
        <v>0</v>
      </c>
      <c r="G32" s="112">
        <f>SUM(G20:G31)</f>
        <v>0</v>
      </c>
      <c r="H32" s="334"/>
      <c r="I32" s="336"/>
      <c r="J32" s="338"/>
      <c r="K32" s="340"/>
      <c r="L32" s="342"/>
      <c r="M32" s="344"/>
      <c r="N32" s="346"/>
      <c r="O32" s="340"/>
      <c r="P32" s="342"/>
      <c r="Q32" s="348"/>
      <c r="R32" s="186"/>
      <c r="S32" s="187"/>
      <c r="T32" s="157"/>
      <c r="U32" s="157"/>
      <c r="V32" s="179"/>
      <c r="W32" s="110">
        <f>SUM(W21:W31)</f>
        <v>0</v>
      </c>
      <c r="X32" s="186"/>
      <c r="Y32" s="156"/>
      <c r="Z32" s="157"/>
      <c r="AA32" s="157"/>
      <c r="AB32" s="179"/>
      <c r="AC32" s="109">
        <f>SUM(AC21:AC31)</f>
        <v>0</v>
      </c>
    </row>
    <row r="33" spans="1:29" s="119" customFormat="1" ht="17.25" customHeight="1" thickTop="1">
      <c r="A33" s="404" t="s">
        <v>84</v>
      </c>
      <c r="B33" s="405"/>
      <c r="C33" s="406" t="s">
        <v>1</v>
      </c>
      <c r="D33" s="407"/>
      <c r="E33" s="323" t="s">
        <v>68</v>
      </c>
      <c r="F33" s="408" t="s">
        <v>70</v>
      </c>
      <c r="G33" s="410" t="s">
        <v>71</v>
      </c>
      <c r="H33" s="412" t="s">
        <v>78</v>
      </c>
      <c r="I33" s="314" t="s">
        <v>72</v>
      </c>
      <c r="J33" s="413" t="s">
        <v>73</v>
      </c>
      <c r="K33" s="377"/>
      <c r="L33" s="377"/>
      <c r="M33" s="378"/>
      <c r="N33" s="413" t="s">
        <v>69</v>
      </c>
      <c r="O33" s="377"/>
      <c r="P33" s="377"/>
      <c r="Q33" s="377"/>
      <c r="R33" s="375" t="s">
        <v>72</v>
      </c>
      <c r="S33" s="377" t="s">
        <v>74</v>
      </c>
      <c r="T33" s="377"/>
      <c r="U33" s="377"/>
      <c r="V33" s="377"/>
      <c r="W33" s="378"/>
      <c r="X33" s="379" t="s">
        <v>72</v>
      </c>
      <c r="Y33" s="381" t="s">
        <v>77</v>
      </c>
      <c r="Z33" s="382"/>
      <c r="AA33" s="382"/>
      <c r="AB33" s="382"/>
      <c r="AC33" s="383"/>
    </row>
    <row r="34" spans="1:29" s="119" customFormat="1" ht="17.25" customHeight="1">
      <c r="A34" s="331"/>
      <c r="B34" s="332"/>
      <c r="C34" s="406"/>
      <c r="D34" s="407"/>
      <c r="E34" s="323"/>
      <c r="F34" s="408"/>
      <c r="G34" s="410"/>
      <c r="H34" s="412"/>
      <c r="I34" s="314"/>
      <c r="J34" s="384" t="s">
        <v>80</v>
      </c>
      <c r="K34" s="384" t="s">
        <v>81</v>
      </c>
      <c r="L34" s="386" t="s">
        <v>82</v>
      </c>
      <c r="M34" s="388" t="s">
        <v>83</v>
      </c>
      <c r="N34" s="390" t="s">
        <v>80</v>
      </c>
      <c r="O34" s="384" t="s">
        <v>81</v>
      </c>
      <c r="P34" s="386" t="s">
        <v>82</v>
      </c>
      <c r="Q34" s="392" t="s">
        <v>83</v>
      </c>
      <c r="R34" s="375"/>
      <c r="S34" s="394" t="s">
        <v>0</v>
      </c>
      <c r="T34" s="396" t="s">
        <v>76</v>
      </c>
      <c r="U34" s="396"/>
      <c r="V34" s="397" t="s">
        <v>75</v>
      </c>
      <c r="W34" s="160" t="s">
        <v>4</v>
      </c>
      <c r="X34" s="379"/>
      <c r="Y34" s="399" t="s">
        <v>0</v>
      </c>
      <c r="Z34" s="401" t="s">
        <v>76</v>
      </c>
      <c r="AA34" s="401"/>
      <c r="AB34" s="402" t="s">
        <v>75</v>
      </c>
      <c r="AC34" s="121" t="s">
        <v>4</v>
      </c>
    </row>
    <row r="35" spans="1:29" s="128" customFormat="1" ht="22.5" customHeight="1">
      <c r="A35" s="414">
        <v>3</v>
      </c>
      <c r="B35" s="415"/>
      <c r="C35" s="418"/>
      <c r="D35" s="419"/>
      <c r="E35" s="324"/>
      <c r="F35" s="409"/>
      <c r="G35" s="411"/>
      <c r="H35" s="395"/>
      <c r="I35" s="315"/>
      <c r="J35" s="385"/>
      <c r="K35" s="385"/>
      <c r="L35" s="387"/>
      <c r="M35" s="389"/>
      <c r="N35" s="391"/>
      <c r="O35" s="385"/>
      <c r="P35" s="387"/>
      <c r="Q35" s="393"/>
      <c r="R35" s="376"/>
      <c r="S35" s="395"/>
      <c r="T35" s="122" t="s">
        <v>5</v>
      </c>
      <c r="U35" s="123" t="s">
        <v>6</v>
      </c>
      <c r="V35" s="398"/>
      <c r="W35" s="161" t="s">
        <v>86</v>
      </c>
      <c r="X35" s="380"/>
      <c r="Y35" s="400"/>
      <c r="Z35" s="125" t="s">
        <v>5</v>
      </c>
      <c r="AA35" s="126" t="s">
        <v>6</v>
      </c>
      <c r="AB35" s="403"/>
      <c r="AC35" s="127" t="s">
        <v>86</v>
      </c>
    </row>
    <row r="36" spans="1:29" ht="16.5" customHeight="1">
      <c r="A36" s="416"/>
      <c r="B36" s="417"/>
      <c r="C36" s="420"/>
      <c r="D36" s="421"/>
      <c r="E36" s="129"/>
      <c r="F36" s="130"/>
      <c r="G36" s="131"/>
      <c r="H36" s="422" t="s">
        <v>79</v>
      </c>
      <c r="I36" s="424" t="s">
        <v>87</v>
      </c>
      <c r="J36" s="425">
        <f>SUMIFS(W36:W46,R36:R46,"北")</f>
        <v>0</v>
      </c>
      <c r="K36" s="426" t="str">
        <f>IF(J36="","",J36/$W$47)</f>
        <v/>
      </c>
      <c r="L36" s="359" t="str">
        <f>IF(J36="","",IF(K36=100%,"",$G$2))</f>
        <v/>
      </c>
      <c r="M36" s="427" t="str">
        <f>IF(J36="","",IF(K36=100%,100%,K36-L36))</f>
        <v/>
      </c>
      <c r="N36" s="428">
        <f>SUMIFS(AC36:AC46,X36:X46,"北")</f>
        <v>0</v>
      </c>
      <c r="O36" s="339" t="str">
        <f>IF(N36="","",N36/AC47)</f>
        <v/>
      </c>
      <c r="P36" s="359" t="str">
        <f>IF(N36="","",IF(O36=100%,"",$G$2))</f>
        <v/>
      </c>
      <c r="Q36" s="429" t="str">
        <f>IF(N36="","",IF(O36=100%,100%,O36-P36))</f>
        <v/>
      </c>
      <c r="R36" s="132"/>
      <c r="S36" s="133"/>
      <c r="T36" s="99">
        <f>INDEX(建具一覧表!$B$4:$D$163,MATCH($S36,建具一覧表!$B$4:$B$163,FALSE),2)</f>
        <v>0</v>
      </c>
      <c r="U36" s="99">
        <f>INDEX(建具一覧表!$B$4:$D$163,MATCH($S36,建具一覧表!$B$4:$B$163,FALSE),3)</f>
        <v>0</v>
      </c>
      <c r="V36" s="134"/>
      <c r="W36" s="100">
        <f>T36*U36*V36</f>
        <v>0</v>
      </c>
      <c r="X36" s="183"/>
      <c r="Y36" s="135"/>
      <c r="Z36" s="101">
        <f>INDEX(建具一覧表!$H$4:$J$163,MATCH($Y36,建具一覧表!$H$4:$H$163,FALSE),2)</f>
        <v>0</v>
      </c>
      <c r="AA36" s="101">
        <f>INDEX(建具一覧表!$H$4:$J$16343,MATCH($Y36,建具一覧表!$H$4:$H$163,FALSE),3)</f>
        <v>0</v>
      </c>
      <c r="AB36" s="176"/>
      <c r="AC36" s="102">
        <f t="shared" ref="AC36:AC46" si="38">Z36*AA36*AB36</f>
        <v>0</v>
      </c>
    </row>
    <row r="37" spans="1:29" ht="16.5" customHeight="1">
      <c r="A37" s="416"/>
      <c r="B37" s="417"/>
      <c r="C37" s="420"/>
      <c r="D37" s="421"/>
      <c r="E37" s="137"/>
      <c r="F37" s="138"/>
      <c r="G37" s="139"/>
      <c r="H37" s="423"/>
      <c r="I37" s="349"/>
      <c r="J37" s="351"/>
      <c r="K37" s="352"/>
      <c r="L37" s="359"/>
      <c r="M37" s="355"/>
      <c r="N37" s="356"/>
      <c r="O37" s="368"/>
      <c r="P37" s="359"/>
      <c r="Q37" s="430"/>
      <c r="R37" s="140"/>
      <c r="S37" s="141"/>
      <c r="T37" s="103">
        <f>INDEX(建具一覧表!$B$4:$D$163,MATCH($S37,建具一覧表!$B$4:$B$163,FALSE),2)</f>
        <v>0</v>
      </c>
      <c r="U37" s="103">
        <f>INDEX(建具一覧表!$B$4:$D$163,MATCH($S37,建具一覧表!$B$4:$B$163,FALSE),3)</f>
        <v>0</v>
      </c>
      <c r="V37" s="142"/>
      <c r="W37" s="104">
        <f t="shared" ref="W37:W46" si="39">T37*U37*V37</f>
        <v>0</v>
      </c>
      <c r="X37" s="184"/>
      <c r="Y37" s="143"/>
      <c r="Z37" s="105">
        <f>INDEX(建具一覧表!$H$4:$J$163,MATCH($Y37,建具一覧表!$H$4:$H$163,FALSE),2)</f>
        <v>0</v>
      </c>
      <c r="AA37" s="105">
        <f>INDEX(建具一覧表!$H$4:$J$16343,MATCH($Y37,建具一覧表!$H$4:$H$163,FALSE),3)</f>
        <v>0</v>
      </c>
      <c r="AB37" s="177"/>
      <c r="AC37" s="106">
        <f t="shared" si="38"/>
        <v>0</v>
      </c>
    </row>
    <row r="38" spans="1:29" ht="16.5" customHeight="1">
      <c r="A38" s="416"/>
      <c r="B38" s="417"/>
      <c r="C38" s="420"/>
      <c r="D38" s="421"/>
      <c r="E38" s="137"/>
      <c r="F38" s="138"/>
      <c r="G38" s="139"/>
      <c r="H38" s="423"/>
      <c r="I38" s="349" t="s">
        <v>88</v>
      </c>
      <c r="J38" s="351">
        <f>SUMIFS(W36:W46,R36:R46,"東")</f>
        <v>0</v>
      </c>
      <c r="K38" s="352" t="str">
        <f t="shared" ref="K38" si="40">IF(J38="","",J38/$W$47)</f>
        <v/>
      </c>
      <c r="L38" s="353" t="str">
        <f t="shared" ref="L38" si="41">IF(J38="","",IF(K38=100%,"",$G$2))</f>
        <v/>
      </c>
      <c r="M38" s="355" t="str">
        <f>IF(J38="","",IF(K38=100%,100%,K38-L38))</f>
        <v/>
      </c>
      <c r="N38" s="356">
        <f>SUMIFS(AC36:AC46,X36:X46,"東")</f>
        <v>0</v>
      </c>
      <c r="O38" s="357" t="str">
        <f>IF(N38="","",N38/AC47)</f>
        <v/>
      </c>
      <c r="P38" s="359" t="str">
        <f t="shared" ref="P38" si="42">IF(N38="","",IF(O38=100%,"",$G$2))</f>
        <v/>
      </c>
      <c r="Q38" s="360" t="str">
        <f t="shared" ref="Q38" si="43">IF(N38="","",IF(O38=100%,100%,O38-P38))</f>
        <v/>
      </c>
      <c r="R38" s="140"/>
      <c r="S38" s="141"/>
      <c r="T38" s="103">
        <f>INDEX(建具一覧表!$B$4:$D$163,MATCH($S38,建具一覧表!$B$4:$B$163,FALSE),2)</f>
        <v>0</v>
      </c>
      <c r="U38" s="103">
        <f>INDEX(建具一覧表!$B$4:$D$163,MATCH($S38,建具一覧表!$B$4:$B$163,FALSE),3)</f>
        <v>0</v>
      </c>
      <c r="V38" s="142"/>
      <c r="W38" s="104">
        <f t="shared" si="39"/>
        <v>0</v>
      </c>
      <c r="X38" s="184"/>
      <c r="Y38" s="143"/>
      <c r="Z38" s="105">
        <f>INDEX(建具一覧表!$H$4:$J$163,MATCH($Y38,建具一覧表!$H$4:$H$163,FALSE),2)</f>
        <v>0</v>
      </c>
      <c r="AA38" s="105">
        <f>INDEX(建具一覧表!$H$4:$J$16343,MATCH($Y38,建具一覧表!$H$4:$H$163,FALSE),3)</f>
        <v>0</v>
      </c>
      <c r="AB38" s="177"/>
      <c r="AC38" s="106">
        <f t="shared" si="38"/>
        <v>0</v>
      </c>
    </row>
    <row r="39" spans="1:29" ht="16.5" customHeight="1">
      <c r="A39" s="369" t="s">
        <v>85</v>
      </c>
      <c r="B39" s="370"/>
      <c r="C39" s="370"/>
      <c r="D39" s="371"/>
      <c r="E39" s="137"/>
      <c r="F39" s="138"/>
      <c r="G39" s="139"/>
      <c r="H39" s="423"/>
      <c r="I39" s="349"/>
      <c r="J39" s="351"/>
      <c r="K39" s="352"/>
      <c r="L39" s="354"/>
      <c r="M39" s="355"/>
      <c r="N39" s="356"/>
      <c r="O39" s="368"/>
      <c r="P39" s="359"/>
      <c r="Q39" s="361"/>
      <c r="R39" s="140"/>
      <c r="S39" s="141"/>
      <c r="T39" s="103">
        <f>INDEX(建具一覧表!$B$4:$D$163,MATCH($S39,建具一覧表!$B$4:$B$163,FALSE),2)</f>
        <v>0</v>
      </c>
      <c r="U39" s="103">
        <f>INDEX(建具一覧表!$B$4:$D$163,MATCH($S39,建具一覧表!$B$4:$B$163,FALSE),3)</f>
        <v>0</v>
      </c>
      <c r="V39" s="142"/>
      <c r="W39" s="104">
        <f t="shared" si="39"/>
        <v>0</v>
      </c>
      <c r="X39" s="184"/>
      <c r="Y39" s="143"/>
      <c r="Z39" s="105">
        <f>INDEX(建具一覧表!$H$4:$J$163,MATCH($Y39,建具一覧表!$H$4:$H$163,FALSE),2)</f>
        <v>0</v>
      </c>
      <c r="AA39" s="105">
        <f>INDEX(建具一覧表!$H$4:$J$16343,MATCH($Y39,建具一覧表!$H$4:$H$163,FALSE),3)</f>
        <v>0</v>
      </c>
      <c r="AB39" s="177"/>
      <c r="AC39" s="106">
        <f t="shared" si="38"/>
        <v>0</v>
      </c>
    </row>
    <row r="40" spans="1:29" ht="16.5" customHeight="1">
      <c r="A40" s="372"/>
      <c r="B40" s="373"/>
      <c r="C40" s="373"/>
      <c r="D40" s="374"/>
      <c r="E40" s="137"/>
      <c r="F40" s="138"/>
      <c r="G40" s="139"/>
      <c r="H40" s="423"/>
      <c r="I40" s="349" t="s">
        <v>7</v>
      </c>
      <c r="J40" s="351">
        <f>SUMIFS(W36:W46,R36:R46,"南")</f>
        <v>0</v>
      </c>
      <c r="K40" s="352" t="str">
        <f t="shared" ref="K40" si="44">IF(J40="","",J40/$W$47)</f>
        <v/>
      </c>
      <c r="L40" s="353" t="str">
        <f t="shared" ref="L40" si="45">IF(J40="","",IF(K40=100%,"",$G$2))</f>
        <v/>
      </c>
      <c r="M40" s="355" t="str">
        <f t="shared" ref="M40" si="46">IF(J40="","",IF(K40=100%,100%,K40-L40))</f>
        <v/>
      </c>
      <c r="N40" s="356">
        <f>SUMIFS(AC36:AC46,X36:X46,"南")</f>
        <v>0</v>
      </c>
      <c r="O40" s="357" t="str">
        <f>IF(N40="","",N40/AC47)</f>
        <v/>
      </c>
      <c r="P40" s="359" t="str">
        <f t="shared" ref="P40" si="47">IF(N40="","",IF(O40=100%,"",$G$2))</f>
        <v/>
      </c>
      <c r="Q40" s="360" t="str">
        <f t="shared" ref="Q40" si="48">IF(N40="","",IF(O40=100%,100%,O40-P40))</f>
        <v/>
      </c>
      <c r="R40" s="140"/>
      <c r="S40" s="141"/>
      <c r="T40" s="103">
        <f>INDEX(建具一覧表!$B$4:$D$163,MATCH($S40,建具一覧表!$B$4:$B$163,FALSE),2)</f>
        <v>0</v>
      </c>
      <c r="U40" s="103">
        <f>INDEX(建具一覧表!$B$4:$D$163,MATCH($S40,建具一覧表!$B$4:$B$163,FALSE),3)</f>
        <v>0</v>
      </c>
      <c r="V40" s="142"/>
      <c r="W40" s="104">
        <f t="shared" si="39"/>
        <v>0</v>
      </c>
      <c r="X40" s="184"/>
      <c r="Y40" s="143"/>
      <c r="Z40" s="105">
        <f>INDEX(建具一覧表!$H$4:$J$163,MATCH($Y40,建具一覧表!$H$4:$H$163,FALSE),2)</f>
        <v>0</v>
      </c>
      <c r="AA40" s="105">
        <f>INDEX(建具一覧表!$H$4:$J$16343,MATCH($Y40,建具一覧表!$H$4:$H$163,FALSE),3)</f>
        <v>0</v>
      </c>
      <c r="AB40" s="177"/>
      <c r="AC40" s="106">
        <f t="shared" si="38"/>
        <v>0</v>
      </c>
    </row>
    <row r="41" spans="1:29" ht="16.5" customHeight="1">
      <c r="A41" s="144"/>
      <c r="B41" s="145"/>
      <c r="C41" s="145"/>
      <c r="D41" s="146"/>
      <c r="E41" s="137"/>
      <c r="F41" s="138"/>
      <c r="G41" s="139"/>
      <c r="H41" s="423"/>
      <c r="I41" s="349"/>
      <c r="J41" s="351"/>
      <c r="K41" s="352"/>
      <c r="L41" s="354"/>
      <c r="M41" s="355"/>
      <c r="N41" s="356"/>
      <c r="O41" s="368"/>
      <c r="P41" s="359"/>
      <c r="Q41" s="361"/>
      <c r="R41" s="140"/>
      <c r="S41" s="141"/>
      <c r="T41" s="103">
        <f>INDEX(建具一覧表!$B$4:$D$163,MATCH($S41,建具一覧表!$B$4:$B$163,FALSE),2)</f>
        <v>0</v>
      </c>
      <c r="U41" s="103">
        <f>INDEX(建具一覧表!$B$4:$D$163,MATCH($S41,建具一覧表!$B$4:$B$163,FALSE),3)</f>
        <v>0</v>
      </c>
      <c r="V41" s="142"/>
      <c r="W41" s="104">
        <f t="shared" si="39"/>
        <v>0</v>
      </c>
      <c r="X41" s="184"/>
      <c r="Y41" s="143"/>
      <c r="Z41" s="105">
        <f>INDEX(建具一覧表!$H$4:$J$163,MATCH($Y41,建具一覧表!$H$4:$H$163,FALSE),2)</f>
        <v>0</v>
      </c>
      <c r="AA41" s="105">
        <f>INDEX(建具一覧表!$H$4:$J$16343,MATCH($Y41,建具一覧表!$H$4:$H$163,FALSE),3)</f>
        <v>0</v>
      </c>
      <c r="AB41" s="177"/>
      <c r="AC41" s="106">
        <f t="shared" si="38"/>
        <v>0</v>
      </c>
    </row>
    <row r="42" spans="1:29" ht="16.5" customHeight="1">
      <c r="A42" s="144"/>
      <c r="B42" s="145"/>
      <c r="C42" s="145"/>
      <c r="D42" s="146"/>
      <c r="E42" s="137"/>
      <c r="F42" s="138"/>
      <c r="G42" s="139"/>
      <c r="H42" s="423"/>
      <c r="I42" s="349" t="s">
        <v>8</v>
      </c>
      <c r="J42" s="351">
        <f>SUMIFS(W36:W46,R36:R46,"西")</f>
        <v>0</v>
      </c>
      <c r="K42" s="352" t="str">
        <f t="shared" ref="K42" si="49">IF(J42="","",J42/$W$47)</f>
        <v/>
      </c>
      <c r="L42" s="353" t="str">
        <f t="shared" ref="L42" si="50">IF(J42="","",IF(K42=100%,"",$G$2))</f>
        <v/>
      </c>
      <c r="M42" s="355" t="str">
        <f t="shared" ref="M42" si="51">IF(J42="","",IF(K42=100%,100%,K42-L42))</f>
        <v/>
      </c>
      <c r="N42" s="356">
        <f>SUMIFS(AC36:AC46,X36:X46,"西")</f>
        <v>0</v>
      </c>
      <c r="O42" s="357" t="str">
        <f>IF(N42="","",N42/AC47)</f>
        <v/>
      </c>
      <c r="P42" s="359" t="str">
        <f t="shared" ref="P42" si="52">IF(N42="","",IF(O42=100%,"",$G$2))</f>
        <v/>
      </c>
      <c r="Q42" s="360" t="str">
        <f t="shared" ref="Q42" si="53">IF(N42="","",IF(O42=100%,100%,O42-P42))</f>
        <v/>
      </c>
      <c r="R42" s="140"/>
      <c r="S42" s="141"/>
      <c r="T42" s="103">
        <f>INDEX(建具一覧表!$B$4:$D$163,MATCH($S42,建具一覧表!$B$4:$B$163,FALSE),2)</f>
        <v>0</v>
      </c>
      <c r="U42" s="103">
        <f>INDEX(建具一覧表!$B$4:$D$163,MATCH($S42,建具一覧表!$B$4:$B$163,FALSE),3)</f>
        <v>0</v>
      </c>
      <c r="V42" s="142"/>
      <c r="W42" s="104">
        <f t="shared" si="39"/>
        <v>0</v>
      </c>
      <c r="X42" s="184"/>
      <c r="Y42" s="143"/>
      <c r="Z42" s="105">
        <f>INDEX(建具一覧表!$H$4:$J$163,MATCH($Y42,建具一覧表!$H$4:$H$163,FALSE),2)</f>
        <v>0</v>
      </c>
      <c r="AA42" s="105">
        <f>INDEX(建具一覧表!$H$4:$J$16343,MATCH($Y42,建具一覧表!$H$4:$H$163,FALSE),3)</f>
        <v>0</v>
      </c>
      <c r="AB42" s="177"/>
      <c r="AC42" s="106">
        <f t="shared" si="38"/>
        <v>0</v>
      </c>
    </row>
    <row r="43" spans="1:29" ht="16.5" customHeight="1">
      <c r="A43" s="144"/>
      <c r="B43" s="145"/>
      <c r="C43" s="145"/>
      <c r="D43" s="146"/>
      <c r="E43" s="137"/>
      <c r="F43" s="138"/>
      <c r="G43" s="139"/>
      <c r="H43" s="423"/>
      <c r="I43" s="350"/>
      <c r="J43" s="351"/>
      <c r="K43" s="352"/>
      <c r="L43" s="354"/>
      <c r="M43" s="355"/>
      <c r="N43" s="356"/>
      <c r="O43" s="358"/>
      <c r="P43" s="359"/>
      <c r="Q43" s="361"/>
      <c r="R43" s="140"/>
      <c r="S43" s="141"/>
      <c r="T43" s="103">
        <f>INDEX(建具一覧表!$B$4:$D$163,MATCH($S43,建具一覧表!$B$4:$B$163,FALSE),2)</f>
        <v>0</v>
      </c>
      <c r="U43" s="103">
        <f>INDEX(建具一覧表!$B$4:$D$163,MATCH($S43,建具一覧表!$B$4:$B$163,FALSE),3)</f>
        <v>0</v>
      </c>
      <c r="V43" s="142"/>
      <c r="W43" s="104">
        <f t="shared" si="39"/>
        <v>0</v>
      </c>
      <c r="X43" s="184"/>
      <c r="Y43" s="143"/>
      <c r="Z43" s="105">
        <f>INDEX(建具一覧表!$H$4:$J$163,MATCH($Y43,建具一覧表!$H$4:$H$163,FALSE),2)</f>
        <v>0</v>
      </c>
      <c r="AA43" s="105">
        <f>INDEX(建具一覧表!$H$4:$J$16343,MATCH($Y43,建具一覧表!$H$4:$H$163,FALSE),3)</f>
        <v>0</v>
      </c>
      <c r="AB43" s="177"/>
      <c r="AC43" s="106">
        <f t="shared" si="38"/>
        <v>0</v>
      </c>
    </row>
    <row r="44" spans="1:29" ht="16.5" customHeight="1">
      <c r="A44" s="144"/>
      <c r="B44" s="145"/>
      <c r="C44" s="145"/>
      <c r="D44" s="146"/>
      <c r="E44" s="137"/>
      <c r="F44" s="138"/>
      <c r="G44" s="139"/>
      <c r="H44" s="423"/>
      <c r="I44" s="349" t="s">
        <v>89</v>
      </c>
      <c r="J44" s="351">
        <f>SUMIFS(W36:W46,R36:R46,"真上")</f>
        <v>0</v>
      </c>
      <c r="K44" s="352" t="str">
        <f t="shared" ref="K44" si="54">IF(J44="","",J44/$W$47)</f>
        <v/>
      </c>
      <c r="L44" s="353" t="str">
        <f t="shared" ref="L44" si="55">IF(J44="","",IF(K44=100%,"",$G$2))</f>
        <v/>
      </c>
      <c r="M44" s="355" t="str">
        <f t="shared" ref="M44" si="56">IF(J44="","",IF(K44=100%,100%,K44-L44))</f>
        <v/>
      </c>
      <c r="N44" s="356">
        <f>SUMIFS(AC36:AC46,X36:X46,"真上")</f>
        <v>0</v>
      </c>
      <c r="O44" s="357" t="str">
        <f>IF(N44="","",N44/AC49)</f>
        <v/>
      </c>
      <c r="P44" s="359" t="str">
        <f t="shared" ref="P44" si="57">IF(N44="","",IF(O44=100%,"",$G$2))</f>
        <v/>
      </c>
      <c r="Q44" s="360" t="str">
        <f t="shared" ref="Q44" si="58">IF(N44="","",IF(O44=100%,100%,O44-P44))</f>
        <v/>
      </c>
      <c r="R44" s="140"/>
      <c r="S44" s="141"/>
      <c r="T44" s="103">
        <f>INDEX(建具一覧表!$B$4:$D$163,MATCH($S44,建具一覧表!$B$4:$B$163,FALSE),2)</f>
        <v>0</v>
      </c>
      <c r="U44" s="103">
        <f>INDEX(建具一覧表!$B$4:$D$163,MATCH($S44,建具一覧表!$B$4:$B$163,FALSE),3)</f>
        <v>0</v>
      </c>
      <c r="V44" s="142"/>
      <c r="W44" s="104">
        <f t="shared" si="39"/>
        <v>0</v>
      </c>
      <c r="X44" s="184"/>
      <c r="Y44" s="143"/>
      <c r="Z44" s="105">
        <f>INDEX(建具一覧表!$H$4:$J$163,MATCH($Y44,建具一覧表!$H$4:$H$163,FALSE),2)</f>
        <v>0</v>
      </c>
      <c r="AA44" s="105">
        <f>INDEX(建具一覧表!$H$4:$J$16343,MATCH($Y44,建具一覧表!$H$4:$H$163,FALSE),3)</f>
        <v>0</v>
      </c>
      <c r="AB44" s="177"/>
      <c r="AC44" s="106">
        <f t="shared" si="38"/>
        <v>0</v>
      </c>
    </row>
    <row r="45" spans="1:29" ht="16.5" customHeight="1">
      <c r="A45" s="144"/>
      <c r="B45" s="145"/>
      <c r="C45" s="145"/>
      <c r="D45" s="146"/>
      <c r="E45" s="137"/>
      <c r="F45" s="138"/>
      <c r="G45" s="139"/>
      <c r="H45" s="423"/>
      <c r="I45" s="350"/>
      <c r="J45" s="362"/>
      <c r="K45" s="363"/>
      <c r="L45" s="364"/>
      <c r="M45" s="365"/>
      <c r="N45" s="366"/>
      <c r="O45" s="358"/>
      <c r="P45" s="359"/>
      <c r="Q45" s="367"/>
      <c r="R45" s="140"/>
      <c r="S45" s="141"/>
      <c r="T45" s="103">
        <f>INDEX(建具一覧表!$B$4:$D$163,MATCH($S45,建具一覧表!$B$4:$B$163,FALSE),2)</f>
        <v>0</v>
      </c>
      <c r="U45" s="103">
        <f>INDEX(建具一覧表!$B$4:$D$163,MATCH($S45,建具一覧表!$B$4:$B$163,FALSE),3)</f>
        <v>0</v>
      </c>
      <c r="V45" s="142"/>
      <c r="W45" s="104">
        <f t="shared" si="39"/>
        <v>0</v>
      </c>
      <c r="X45" s="184"/>
      <c r="Y45" s="143"/>
      <c r="Z45" s="105">
        <f>INDEX(建具一覧表!$H$4:$J$163,MATCH($Y45,建具一覧表!$H$4:$H$163,FALSE),2)</f>
        <v>0</v>
      </c>
      <c r="AA45" s="105">
        <f>INDEX(建具一覧表!$H$4:$J$16343,MATCH($Y45,建具一覧表!$H$4:$H$163,FALSE),3)</f>
        <v>0</v>
      </c>
      <c r="AB45" s="177"/>
      <c r="AC45" s="106">
        <f t="shared" si="38"/>
        <v>0</v>
      </c>
    </row>
    <row r="46" spans="1:29" ht="16.5" customHeight="1">
      <c r="A46" s="144"/>
      <c r="B46" s="145"/>
      <c r="C46" s="145"/>
      <c r="D46" s="146"/>
      <c r="E46" s="147"/>
      <c r="F46" s="148"/>
      <c r="G46" s="149"/>
      <c r="H46" s="333" t="s">
        <v>90</v>
      </c>
      <c r="I46" s="335"/>
      <c r="J46" s="337">
        <f>SUM(J36:J45)</f>
        <v>0</v>
      </c>
      <c r="K46" s="339" t="e">
        <f>W47/F47</f>
        <v>#DIV/0!</v>
      </c>
      <c r="L46" s="341">
        <f>$G$2</f>
        <v>0.03</v>
      </c>
      <c r="M46" s="343" t="e">
        <f>K46-$G$2</f>
        <v>#DIV/0!</v>
      </c>
      <c r="N46" s="345">
        <f>SUM(N36:N45)</f>
        <v>0</v>
      </c>
      <c r="O46" s="339" t="e">
        <f>AC47/G47</f>
        <v>#DIV/0!</v>
      </c>
      <c r="P46" s="341">
        <f>$G$2</f>
        <v>0.03</v>
      </c>
      <c r="Q46" s="347" t="str">
        <f>IF(N46="","",O46-$G$2)</f>
        <v/>
      </c>
      <c r="R46" s="150"/>
      <c r="S46" s="141"/>
      <c r="T46" s="107">
        <f>INDEX(建具一覧表!$B$4:$D$163,MATCH($S46,建具一覧表!$B$4:$B$163,FALSE),2)</f>
        <v>0</v>
      </c>
      <c r="U46" s="107">
        <f>INDEX(建具一覧表!$B$4:$D$163,MATCH($S46,建具一覧表!$B$4:$B$163,FALSE),3)</f>
        <v>0</v>
      </c>
      <c r="V46" s="151"/>
      <c r="W46" s="104">
        <f t="shared" si="39"/>
        <v>0</v>
      </c>
      <c r="X46" s="185"/>
      <c r="Y46" s="143"/>
      <c r="Z46" s="108">
        <f>INDEX(建具一覧表!$H$4:$J$163,MATCH($Y46,建具一覧表!$H$4:$H$163,FALSE),2)</f>
        <v>0</v>
      </c>
      <c r="AA46" s="108">
        <f>INDEX(建具一覧表!$H$4:$J$16343,MATCH($Y46,建具一覧表!$H$4:$H$163,FALSE),3)</f>
        <v>0</v>
      </c>
      <c r="AB46" s="178"/>
      <c r="AC46" s="106">
        <f t="shared" si="38"/>
        <v>0</v>
      </c>
    </row>
    <row r="47" spans="1:29" s="158" customFormat="1" ht="16.5" customHeight="1" thickBot="1">
      <c r="A47" s="162"/>
      <c r="B47" s="163"/>
      <c r="C47" s="163"/>
      <c r="D47" s="164"/>
      <c r="E47" s="155" t="s">
        <v>2</v>
      </c>
      <c r="F47" s="111">
        <f>SUM(F36:F46)</f>
        <v>0</v>
      </c>
      <c r="G47" s="112">
        <f>SUM(G35:G46)</f>
        <v>0</v>
      </c>
      <c r="H47" s="334"/>
      <c r="I47" s="336"/>
      <c r="J47" s="338"/>
      <c r="K47" s="340"/>
      <c r="L47" s="342"/>
      <c r="M47" s="344"/>
      <c r="N47" s="346"/>
      <c r="O47" s="340"/>
      <c r="P47" s="342"/>
      <c r="Q47" s="348"/>
      <c r="R47" s="186"/>
      <c r="S47" s="187"/>
      <c r="T47" s="157"/>
      <c r="U47" s="157"/>
      <c r="V47" s="179"/>
      <c r="W47" s="110">
        <f>SUM(W36:W46)</f>
        <v>0</v>
      </c>
      <c r="X47" s="186"/>
      <c r="Y47" s="156"/>
      <c r="Z47" s="157"/>
      <c r="AA47" s="157"/>
      <c r="AB47" s="179"/>
      <c r="AC47" s="109">
        <f>SUM(AC36:AC46)</f>
        <v>0</v>
      </c>
    </row>
    <row r="48" spans="1:29" s="119" customFormat="1" ht="17.25" customHeight="1" thickTop="1">
      <c r="A48" s="329" t="s">
        <v>84</v>
      </c>
      <c r="B48" s="330"/>
      <c r="C48" s="325" t="s">
        <v>1</v>
      </c>
      <c r="D48" s="326"/>
      <c r="E48" s="443" t="s">
        <v>68</v>
      </c>
      <c r="F48" s="444" t="s">
        <v>70</v>
      </c>
      <c r="G48" s="445" t="s">
        <v>71</v>
      </c>
      <c r="H48" s="446" t="s">
        <v>78</v>
      </c>
      <c r="I48" s="447" t="s">
        <v>72</v>
      </c>
      <c r="J48" s="448" t="s">
        <v>73</v>
      </c>
      <c r="K48" s="437"/>
      <c r="L48" s="437"/>
      <c r="M48" s="438"/>
      <c r="N48" s="449" t="s">
        <v>69</v>
      </c>
      <c r="O48" s="441"/>
      <c r="P48" s="441"/>
      <c r="Q48" s="441"/>
      <c r="R48" s="436" t="s">
        <v>72</v>
      </c>
      <c r="S48" s="437" t="s">
        <v>74</v>
      </c>
      <c r="T48" s="437"/>
      <c r="U48" s="437"/>
      <c r="V48" s="437"/>
      <c r="W48" s="438"/>
      <c r="X48" s="439" t="s">
        <v>72</v>
      </c>
      <c r="Y48" s="440" t="s">
        <v>77</v>
      </c>
      <c r="Z48" s="441"/>
      <c r="AA48" s="441"/>
      <c r="AB48" s="441"/>
      <c r="AC48" s="442"/>
    </row>
    <row r="49" spans="1:29" s="119" customFormat="1" ht="17.25" customHeight="1">
      <c r="A49" s="331"/>
      <c r="B49" s="332"/>
      <c r="C49" s="406"/>
      <c r="D49" s="407"/>
      <c r="E49" s="323"/>
      <c r="F49" s="408"/>
      <c r="G49" s="320"/>
      <c r="H49" s="412"/>
      <c r="I49" s="314"/>
      <c r="J49" s="384" t="s">
        <v>80</v>
      </c>
      <c r="K49" s="384" t="s">
        <v>81</v>
      </c>
      <c r="L49" s="386" t="s">
        <v>82</v>
      </c>
      <c r="M49" s="388" t="s">
        <v>83</v>
      </c>
      <c r="N49" s="431" t="s">
        <v>80</v>
      </c>
      <c r="O49" s="384" t="s">
        <v>81</v>
      </c>
      <c r="P49" s="386" t="s">
        <v>82</v>
      </c>
      <c r="Q49" s="433" t="s">
        <v>83</v>
      </c>
      <c r="R49" s="375"/>
      <c r="S49" s="394" t="s">
        <v>0</v>
      </c>
      <c r="T49" s="396" t="s">
        <v>76</v>
      </c>
      <c r="U49" s="396"/>
      <c r="V49" s="397" t="s">
        <v>75</v>
      </c>
      <c r="W49" s="120" t="s">
        <v>4</v>
      </c>
      <c r="X49" s="379"/>
      <c r="Y49" s="399" t="s">
        <v>0</v>
      </c>
      <c r="Z49" s="401" t="s">
        <v>76</v>
      </c>
      <c r="AA49" s="401"/>
      <c r="AB49" s="402" t="s">
        <v>75</v>
      </c>
      <c r="AC49" s="121" t="s">
        <v>4</v>
      </c>
    </row>
    <row r="50" spans="1:29" s="128" customFormat="1" ht="22.5" customHeight="1">
      <c r="A50" s="414">
        <v>4</v>
      </c>
      <c r="B50" s="415"/>
      <c r="C50" s="418"/>
      <c r="D50" s="419"/>
      <c r="E50" s="324"/>
      <c r="F50" s="409"/>
      <c r="G50" s="321"/>
      <c r="H50" s="395"/>
      <c r="I50" s="315"/>
      <c r="J50" s="385"/>
      <c r="K50" s="385"/>
      <c r="L50" s="387"/>
      <c r="M50" s="389"/>
      <c r="N50" s="432"/>
      <c r="O50" s="385"/>
      <c r="P50" s="387"/>
      <c r="Q50" s="434"/>
      <c r="R50" s="376"/>
      <c r="S50" s="395"/>
      <c r="T50" s="122" t="s">
        <v>5</v>
      </c>
      <c r="U50" s="123" t="s">
        <v>6</v>
      </c>
      <c r="V50" s="398"/>
      <c r="W50" s="124" t="s">
        <v>86</v>
      </c>
      <c r="X50" s="380"/>
      <c r="Y50" s="400"/>
      <c r="Z50" s="125" t="s">
        <v>5</v>
      </c>
      <c r="AA50" s="126" t="s">
        <v>6</v>
      </c>
      <c r="AB50" s="403"/>
      <c r="AC50" s="127" t="s">
        <v>86</v>
      </c>
    </row>
    <row r="51" spans="1:29" ht="16.5" customHeight="1">
      <c r="A51" s="416"/>
      <c r="B51" s="417"/>
      <c r="C51" s="420"/>
      <c r="D51" s="421"/>
      <c r="E51" s="129"/>
      <c r="F51" s="130"/>
      <c r="G51" s="131"/>
      <c r="H51" s="422" t="s">
        <v>79</v>
      </c>
      <c r="I51" s="424" t="s">
        <v>87</v>
      </c>
      <c r="J51" s="425">
        <f>SUMIFS(W51:W61,R51:R61,"北")</f>
        <v>0</v>
      </c>
      <c r="K51" s="426" t="str">
        <f>IF(J51="","",J51/$W$62)</f>
        <v/>
      </c>
      <c r="L51" s="359" t="str">
        <f>IF(J51="","",IF(K51=100%,"",$G$2))</f>
        <v/>
      </c>
      <c r="M51" s="427" t="str">
        <f>IF(J51="","",IF(K51=100%,100%,K51-L51))</f>
        <v/>
      </c>
      <c r="N51" s="428">
        <f>SUMIFS(AC51:AC61,X51:X61,"北")</f>
        <v>0</v>
      </c>
      <c r="O51" s="339" t="str">
        <f>IF(N51="","",N51/AC62)</f>
        <v/>
      </c>
      <c r="P51" s="359" t="str">
        <f>IF(N51="","",IF(O51=100%,"",$G$2))</f>
        <v/>
      </c>
      <c r="Q51" s="429" t="str">
        <f>IF(N51="","",IF(O51=100%,100%,O51-P51))</f>
        <v/>
      </c>
      <c r="R51" s="132"/>
      <c r="S51" s="159"/>
      <c r="T51" s="99">
        <f>INDEX(建具一覧表!$B$4:$D$163,MATCH($S51,建具一覧表!$B$4:$B$163,FALSE),2)</f>
        <v>0</v>
      </c>
      <c r="U51" s="99">
        <f>INDEX(建具一覧表!$B$4:$D$163,MATCH($S51,建具一覧表!$B$4:$B$163,FALSE),3)</f>
        <v>0</v>
      </c>
      <c r="V51" s="134"/>
      <c r="W51" s="100">
        <f>T51*U51*V51</f>
        <v>0</v>
      </c>
      <c r="X51" s="183"/>
      <c r="Y51" s="135"/>
      <c r="Z51" s="101">
        <f>INDEX(建具一覧表!$H$4:$J$163,MATCH($Y51,建具一覧表!$H$4:$H$163,FALSE),2)</f>
        <v>0</v>
      </c>
      <c r="AA51" s="101">
        <f>INDEX(建具一覧表!$H$4:$J$16343,MATCH($Y51,建具一覧表!$H$4:$H$163,FALSE),3)</f>
        <v>0</v>
      </c>
      <c r="AB51" s="176"/>
      <c r="AC51" s="102">
        <f t="shared" ref="AC51:AC61" si="59">Z51*AA51*AB51</f>
        <v>0</v>
      </c>
    </row>
    <row r="52" spans="1:29" ht="16.5" customHeight="1">
      <c r="A52" s="416"/>
      <c r="B52" s="417"/>
      <c r="C52" s="420"/>
      <c r="D52" s="421"/>
      <c r="E52" s="137"/>
      <c r="F52" s="138"/>
      <c r="G52" s="139"/>
      <c r="H52" s="423"/>
      <c r="I52" s="349"/>
      <c r="J52" s="351"/>
      <c r="K52" s="352"/>
      <c r="L52" s="359"/>
      <c r="M52" s="355"/>
      <c r="N52" s="356"/>
      <c r="O52" s="368"/>
      <c r="P52" s="359"/>
      <c r="Q52" s="430"/>
      <c r="R52" s="140"/>
      <c r="S52" s="141"/>
      <c r="T52" s="103">
        <f>INDEX(建具一覧表!$B$4:$D$163,MATCH($S52,建具一覧表!$B$4:$B$163,FALSE),2)</f>
        <v>0</v>
      </c>
      <c r="U52" s="103">
        <f>INDEX(建具一覧表!$B$4:$D$163,MATCH($S52,建具一覧表!$B$4:$B$163,FALSE),3)</f>
        <v>0</v>
      </c>
      <c r="V52" s="142"/>
      <c r="W52" s="104">
        <f t="shared" ref="W52:W61" si="60">T52*U52*V52</f>
        <v>0</v>
      </c>
      <c r="X52" s="184"/>
      <c r="Y52" s="143"/>
      <c r="Z52" s="105">
        <f>INDEX(建具一覧表!$H$4:$J$163,MATCH($Y52,建具一覧表!$H$4:$H$163,FALSE),2)</f>
        <v>0</v>
      </c>
      <c r="AA52" s="105">
        <f>INDEX(建具一覧表!$H$4:$J$16343,MATCH($Y52,建具一覧表!$H$4:$H$163,FALSE),3)</f>
        <v>0</v>
      </c>
      <c r="AB52" s="177"/>
      <c r="AC52" s="106">
        <f t="shared" si="59"/>
        <v>0</v>
      </c>
    </row>
    <row r="53" spans="1:29" ht="16.5" customHeight="1">
      <c r="A53" s="416"/>
      <c r="B53" s="417"/>
      <c r="C53" s="420"/>
      <c r="D53" s="421"/>
      <c r="E53" s="137"/>
      <c r="F53" s="138"/>
      <c r="G53" s="139"/>
      <c r="H53" s="423"/>
      <c r="I53" s="349" t="s">
        <v>88</v>
      </c>
      <c r="J53" s="351">
        <f>SUMIFS(W51:W61,R51:R61,"東")</f>
        <v>0</v>
      </c>
      <c r="K53" s="352" t="str">
        <f t="shared" ref="K53" si="61">IF(J53="","",J53/$W$62)</f>
        <v/>
      </c>
      <c r="L53" s="353" t="str">
        <f t="shared" ref="L53" si="62">IF(J53="","",IF(K53=100%,"",$G$2))</f>
        <v/>
      </c>
      <c r="M53" s="355" t="str">
        <f>IF(J53="","",IF(K53=100%,100%,K53-L53))</f>
        <v/>
      </c>
      <c r="N53" s="356">
        <f>SUMIFS(AC51:AC61,X51:X61,"東")</f>
        <v>0</v>
      </c>
      <c r="O53" s="357" t="str">
        <f>IF(N53="","",N53/AC62)</f>
        <v/>
      </c>
      <c r="P53" s="359" t="str">
        <f t="shared" ref="P53" si="63">IF(N53="","",IF(O53=100%,"",$G$2))</f>
        <v/>
      </c>
      <c r="Q53" s="360" t="str">
        <f t="shared" ref="Q53" si="64">IF(N53="","",IF(O53=100%,100%,O53-P53))</f>
        <v/>
      </c>
      <c r="R53" s="140"/>
      <c r="S53" s="141"/>
      <c r="T53" s="103">
        <f>INDEX(建具一覧表!$B$4:$D$163,MATCH($S53,建具一覧表!$B$4:$B$163,FALSE),2)</f>
        <v>0</v>
      </c>
      <c r="U53" s="103">
        <f>INDEX(建具一覧表!$B$4:$D$163,MATCH($S53,建具一覧表!$B$4:$B$163,FALSE),3)</f>
        <v>0</v>
      </c>
      <c r="V53" s="142"/>
      <c r="W53" s="104">
        <f t="shared" si="60"/>
        <v>0</v>
      </c>
      <c r="X53" s="184"/>
      <c r="Y53" s="143"/>
      <c r="Z53" s="105">
        <f>INDEX(建具一覧表!$H$4:$J$163,MATCH($Y53,建具一覧表!$H$4:$H$163,FALSE),2)</f>
        <v>0</v>
      </c>
      <c r="AA53" s="105">
        <f>INDEX(建具一覧表!$H$4:$J$16343,MATCH($Y53,建具一覧表!$H$4:$H$163,FALSE),3)</f>
        <v>0</v>
      </c>
      <c r="AB53" s="177"/>
      <c r="AC53" s="106">
        <f t="shared" si="59"/>
        <v>0</v>
      </c>
    </row>
    <row r="54" spans="1:29" ht="16.5" customHeight="1">
      <c r="A54" s="369" t="s">
        <v>85</v>
      </c>
      <c r="B54" s="370"/>
      <c r="C54" s="370"/>
      <c r="D54" s="371"/>
      <c r="E54" s="137"/>
      <c r="F54" s="138"/>
      <c r="G54" s="139"/>
      <c r="H54" s="423"/>
      <c r="I54" s="349"/>
      <c r="J54" s="351"/>
      <c r="K54" s="352"/>
      <c r="L54" s="354"/>
      <c r="M54" s="355"/>
      <c r="N54" s="356"/>
      <c r="O54" s="368"/>
      <c r="P54" s="359"/>
      <c r="Q54" s="361"/>
      <c r="R54" s="140"/>
      <c r="S54" s="141"/>
      <c r="T54" s="103">
        <f>INDEX(建具一覧表!$B$4:$D$163,MATCH($S54,建具一覧表!$B$4:$B$163,FALSE),2)</f>
        <v>0</v>
      </c>
      <c r="U54" s="103">
        <f>INDEX(建具一覧表!$B$4:$D$163,MATCH($S54,建具一覧表!$B$4:$B$163,FALSE),3)</f>
        <v>0</v>
      </c>
      <c r="V54" s="142"/>
      <c r="W54" s="104">
        <f t="shared" si="60"/>
        <v>0</v>
      </c>
      <c r="X54" s="184"/>
      <c r="Y54" s="143"/>
      <c r="Z54" s="105">
        <f>INDEX(建具一覧表!$H$4:$J$163,MATCH($Y54,建具一覧表!$H$4:$H$163,FALSE),2)</f>
        <v>0</v>
      </c>
      <c r="AA54" s="105">
        <f>INDEX(建具一覧表!$H$4:$J$16343,MATCH($Y54,建具一覧表!$H$4:$H$163,FALSE),3)</f>
        <v>0</v>
      </c>
      <c r="AB54" s="177"/>
      <c r="AC54" s="106">
        <f t="shared" si="59"/>
        <v>0</v>
      </c>
    </row>
    <row r="55" spans="1:29" ht="16.5" customHeight="1">
      <c r="A55" s="372"/>
      <c r="B55" s="373"/>
      <c r="C55" s="373"/>
      <c r="D55" s="374"/>
      <c r="E55" s="137"/>
      <c r="F55" s="138"/>
      <c r="G55" s="139"/>
      <c r="H55" s="423"/>
      <c r="I55" s="349" t="s">
        <v>7</v>
      </c>
      <c r="J55" s="351">
        <f>SUMIFS(W51:W61,R51:R61,"南")</f>
        <v>0</v>
      </c>
      <c r="K55" s="352" t="str">
        <f t="shared" ref="K55" si="65">IF(J55="","",J55/$W$62)</f>
        <v/>
      </c>
      <c r="L55" s="353" t="str">
        <f t="shared" ref="L55" si="66">IF(J55="","",IF(K55=100%,"",$G$2))</f>
        <v/>
      </c>
      <c r="M55" s="355" t="str">
        <f t="shared" ref="M55" si="67">IF(J55="","",IF(K55=100%,100%,K55-L55))</f>
        <v/>
      </c>
      <c r="N55" s="356">
        <f>SUMIFS(AC51:AC61,X51:X61,"南")</f>
        <v>0</v>
      </c>
      <c r="O55" s="357" t="str">
        <f>IF(N55="","",N55/AC62)</f>
        <v/>
      </c>
      <c r="P55" s="359" t="str">
        <f t="shared" ref="P55" si="68">IF(N55="","",IF(O55=100%,"",$G$2))</f>
        <v/>
      </c>
      <c r="Q55" s="360" t="str">
        <f t="shared" ref="Q55" si="69">IF(N55="","",IF(O55=100%,100%,O55-P55))</f>
        <v/>
      </c>
      <c r="R55" s="140"/>
      <c r="S55" s="141"/>
      <c r="T55" s="103">
        <f>INDEX(建具一覧表!$B$4:$D$163,MATCH($S55,建具一覧表!$B$4:$B$163,FALSE),2)</f>
        <v>0</v>
      </c>
      <c r="U55" s="103">
        <f>INDEX(建具一覧表!$B$4:$D$163,MATCH($S55,建具一覧表!$B$4:$B$163,FALSE),3)</f>
        <v>0</v>
      </c>
      <c r="V55" s="142"/>
      <c r="W55" s="104">
        <f t="shared" si="60"/>
        <v>0</v>
      </c>
      <c r="X55" s="184"/>
      <c r="Y55" s="143"/>
      <c r="Z55" s="105">
        <f>INDEX(建具一覧表!$H$4:$J$163,MATCH($Y55,建具一覧表!$H$4:$H$163,FALSE),2)</f>
        <v>0</v>
      </c>
      <c r="AA55" s="105">
        <f>INDEX(建具一覧表!$H$4:$J$16343,MATCH($Y55,建具一覧表!$H$4:$H$163,FALSE),3)</f>
        <v>0</v>
      </c>
      <c r="AB55" s="177"/>
      <c r="AC55" s="106">
        <f t="shared" si="59"/>
        <v>0</v>
      </c>
    </row>
    <row r="56" spans="1:29" ht="16.5" customHeight="1">
      <c r="A56" s="144"/>
      <c r="B56" s="145"/>
      <c r="C56" s="145"/>
      <c r="D56" s="146"/>
      <c r="E56" s="137"/>
      <c r="F56" s="138"/>
      <c r="G56" s="139"/>
      <c r="H56" s="423"/>
      <c r="I56" s="349"/>
      <c r="J56" s="351"/>
      <c r="K56" s="352"/>
      <c r="L56" s="354"/>
      <c r="M56" s="355"/>
      <c r="N56" s="356"/>
      <c r="O56" s="368"/>
      <c r="P56" s="359"/>
      <c r="Q56" s="361"/>
      <c r="R56" s="140"/>
      <c r="S56" s="141"/>
      <c r="T56" s="103">
        <f>INDEX(建具一覧表!$B$4:$D$163,MATCH($S56,建具一覧表!$B$4:$B$163,FALSE),2)</f>
        <v>0</v>
      </c>
      <c r="U56" s="103">
        <f>INDEX(建具一覧表!$B$4:$D$163,MATCH($S56,建具一覧表!$B$4:$B$163,FALSE),3)</f>
        <v>0</v>
      </c>
      <c r="V56" s="142"/>
      <c r="W56" s="104">
        <f t="shared" si="60"/>
        <v>0</v>
      </c>
      <c r="X56" s="184"/>
      <c r="Y56" s="143"/>
      <c r="Z56" s="105">
        <f>INDEX(建具一覧表!$H$4:$J$163,MATCH($Y56,建具一覧表!$H$4:$H$163,FALSE),2)</f>
        <v>0</v>
      </c>
      <c r="AA56" s="105">
        <f>INDEX(建具一覧表!$H$4:$J$16343,MATCH($Y56,建具一覧表!$H$4:$H$163,FALSE),3)</f>
        <v>0</v>
      </c>
      <c r="AB56" s="177"/>
      <c r="AC56" s="106">
        <f t="shared" si="59"/>
        <v>0</v>
      </c>
    </row>
    <row r="57" spans="1:29" ht="16.5" customHeight="1">
      <c r="A57" s="144"/>
      <c r="B57" s="145"/>
      <c r="C57" s="145"/>
      <c r="D57" s="146"/>
      <c r="E57" s="137"/>
      <c r="F57" s="138"/>
      <c r="G57" s="139"/>
      <c r="H57" s="423"/>
      <c r="I57" s="349" t="s">
        <v>8</v>
      </c>
      <c r="J57" s="351">
        <f>SUMIFS(W51:W61,R51:R61,"西")</f>
        <v>0</v>
      </c>
      <c r="K57" s="352" t="str">
        <f t="shared" ref="K57" si="70">IF(J57="","",J57/$W$62)</f>
        <v/>
      </c>
      <c r="L57" s="353" t="str">
        <f t="shared" ref="L57" si="71">IF(J57="","",IF(K57=100%,"",$G$2))</f>
        <v/>
      </c>
      <c r="M57" s="355" t="str">
        <f t="shared" ref="M57" si="72">IF(J57="","",IF(K57=100%,100%,K57-L57))</f>
        <v/>
      </c>
      <c r="N57" s="356">
        <f>SUMIFS(AC51:AC61,X51:X61,"西")</f>
        <v>0</v>
      </c>
      <c r="O57" s="357" t="str">
        <f>IF(N57="","",N57/AC62)</f>
        <v/>
      </c>
      <c r="P57" s="359" t="str">
        <f t="shared" ref="P57" si="73">IF(N57="","",IF(O57=100%,"",$G$2))</f>
        <v/>
      </c>
      <c r="Q57" s="360" t="str">
        <f t="shared" ref="Q57" si="74">IF(N57="","",IF(O57=100%,100%,O57-P57))</f>
        <v/>
      </c>
      <c r="R57" s="140"/>
      <c r="S57" s="141"/>
      <c r="T57" s="103">
        <f>INDEX(建具一覧表!$B$4:$D$163,MATCH($S57,建具一覧表!$B$4:$B$163,FALSE),2)</f>
        <v>0</v>
      </c>
      <c r="U57" s="103">
        <f>INDEX(建具一覧表!$B$4:$D$163,MATCH($S57,建具一覧表!$B$4:$B$163,FALSE),3)</f>
        <v>0</v>
      </c>
      <c r="V57" s="142"/>
      <c r="W57" s="104">
        <f t="shared" si="60"/>
        <v>0</v>
      </c>
      <c r="X57" s="184"/>
      <c r="Y57" s="143"/>
      <c r="Z57" s="105">
        <f>INDEX(建具一覧表!$H$4:$J$163,MATCH($Y57,建具一覧表!$H$4:$H$163,FALSE),2)</f>
        <v>0</v>
      </c>
      <c r="AA57" s="105">
        <f>INDEX(建具一覧表!$H$4:$J$16343,MATCH($Y57,建具一覧表!$H$4:$H$163,FALSE),3)</f>
        <v>0</v>
      </c>
      <c r="AB57" s="177"/>
      <c r="AC57" s="106">
        <f t="shared" si="59"/>
        <v>0</v>
      </c>
    </row>
    <row r="58" spans="1:29" ht="16.5" customHeight="1">
      <c r="A58" s="144"/>
      <c r="B58" s="145"/>
      <c r="C58" s="145"/>
      <c r="D58" s="146"/>
      <c r="E58" s="137"/>
      <c r="F58" s="138"/>
      <c r="G58" s="139"/>
      <c r="H58" s="423"/>
      <c r="I58" s="350"/>
      <c r="J58" s="351"/>
      <c r="K58" s="352"/>
      <c r="L58" s="354"/>
      <c r="M58" s="355"/>
      <c r="N58" s="356"/>
      <c r="O58" s="358"/>
      <c r="P58" s="359"/>
      <c r="Q58" s="361"/>
      <c r="R58" s="140"/>
      <c r="S58" s="141"/>
      <c r="T58" s="103">
        <f>INDEX(建具一覧表!$B$4:$D$163,MATCH($S58,建具一覧表!$B$4:$B$163,FALSE),2)</f>
        <v>0</v>
      </c>
      <c r="U58" s="103">
        <f>INDEX(建具一覧表!$B$4:$D$163,MATCH($S58,建具一覧表!$B$4:$B$163,FALSE),3)</f>
        <v>0</v>
      </c>
      <c r="V58" s="142"/>
      <c r="W58" s="104">
        <f t="shared" si="60"/>
        <v>0</v>
      </c>
      <c r="X58" s="184"/>
      <c r="Y58" s="143"/>
      <c r="Z58" s="105">
        <f>INDEX(建具一覧表!$H$4:$J$163,MATCH($Y58,建具一覧表!$H$4:$H$163,FALSE),2)</f>
        <v>0</v>
      </c>
      <c r="AA58" s="105">
        <f>INDEX(建具一覧表!$H$4:$J$16343,MATCH($Y58,建具一覧表!$H$4:$H$163,FALSE),3)</f>
        <v>0</v>
      </c>
      <c r="AB58" s="177"/>
      <c r="AC58" s="106">
        <f t="shared" si="59"/>
        <v>0</v>
      </c>
    </row>
    <row r="59" spans="1:29" ht="16.5" customHeight="1">
      <c r="A59" s="144"/>
      <c r="B59" s="145"/>
      <c r="C59" s="145"/>
      <c r="D59" s="146"/>
      <c r="E59" s="137"/>
      <c r="F59" s="138"/>
      <c r="G59" s="139"/>
      <c r="H59" s="423"/>
      <c r="I59" s="349" t="s">
        <v>89</v>
      </c>
      <c r="J59" s="351">
        <f>SUMIFS(W51:W61,R51:R61,"真上")</f>
        <v>0</v>
      </c>
      <c r="K59" s="352" t="str">
        <f t="shared" ref="K59" si="75">IF(J59="","",J59/$W$62)</f>
        <v/>
      </c>
      <c r="L59" s="353" t="str">
        <f t="shared" ref="L59" si="76">IF(J59="","",IF(K59=100%,"",$G$2))</f>
        <v/>
      </c>
      <c r="M59" s="355" t="str">
        <f t="shared" ref="M59" si="77">IF(J59="","",IF(K59=100%,100%,K59-L59))</f>
        <v/>
      </c>
      <c r="N59" s="356">
        <f>SUMIFS(AC51:AC61,X51:X61,"真上")</f>
        <v>0</v>
      </c>
      <c r="O59" s="357" t="str">
        <f>IF(N59="","",N59/AC64)</f>
        <v/>
      </c>
      <c r="P59" s="359" t="str">
        <f t="shared" ref="P59" si="78">IF(N59="","",IF(O59=100%,"",$G$2))</f>
        <v/>
      </c>
      <c r="Q59" s="360" t="str">
        <f t="shared" ref="Q59" si="79">IF(N59="","",IF(O59=100%,100%,O59-P59))</f>
        <v/>
      </c>
      <c r="R59" s="140"/>
      <c r="S59" s="141"/>
      <c r="T59" s="103">
        <f>INDEX(建具一覧表!$B$4:$D$163,MATCH($S59,建具一覧表!$B$4:$B$163,FALSE),2)</f>
        <v>0</v>
      </c>
      <c r="U59" s="103">
        <f>INDEX(建具一覧表!$B$4:$D$163,MATCH($S59,建具一覧表!$B$4:$B$163,FALSE),3)</f>
        <v>0</v>
      </c>
      <c r="V59" s="142"/>
      <c r="W59" s="104">
        <f t="shared" si="60"/>
        <v>0</v>
      </c>
      <c r="X59" s="184"/>
      <c r="Y59" s="143"/>
      <c r="Z59" s="105">
        <f>INDEX(建具一覧表!$H$4:$J$163,MATCH($Y59,建具一覧表!$H$4:$H$163,FALSE),2)</f>
        <v>0</v>
      </c>
      <c r="AA59" s="105">
        <f>INDEX(建具一覧表!$H$4:$J$16343,MATCH($Y59,建具一覧表!$H$4:$H$163,FALSE),3)</f>
        <v>0</v>
      </c>
      <c r="AB59" s="177"/>
      <c r="AC59" s="106">
        <f t="shared" si="59"/>
        <v>0</v>
      </c>
    </row>
    <row r="60" spans="1:29" ht="16.5" customHeight="1">
      <c r="A60" s="144"/>
      <c r="B60" s="145"/>
      <c r="C60" s="145"/>
      <c r="D60" s="146"/>
      <c r="E60" s="137"/>
      <c r="F60" s="138"/>
      <c r="G60" s="139"/>
      <c r="H60" s="423"/>
      <c r="I60" s="350"/>
      <c r="J60" s="362"/>
      <c r="K60" s="363"/>
      <c r="L60" s="364"/>
      <c r="M60" s="365"/>
      <c r="N60" s="366"/>
      <c r="O60" s="358"/>
      <c r="P60" s="359"/>
      <c r="Q60" s="367"/>
      <c r="R60" s="140"/>
      <c r="S60" s="141"/>
      <c r="T60" s="103">
        <f>INDEX(建具一覧表!$B$4:$D$163,MATCH($S60,建具一覧表!$B$4:$B$163,FALSE),2)</f>
        <v>0</v>
      </c>
      <c r="U60" s="103">
        <f>INDEX(建具一覧表!$B$4:$D$163,MATCH($S60,建具一覧表!$B$4:$B$163,FALSE),3)</f>
        <v>0</v>
      </c>
      <c r="V60" s="142"/>
      <c r="W60" s="104">
        <f t="shared" si="60"/>
        <v>0</v>
      </c>
      <c r="X60" s="184"/>
      <c r="Y60" s="143"/>
      <c r="Z60" s="105">
        <f>INDEX(建具一覧表!$H$4:$J$163,MATCH($Y60,建具一覧表!$H$4:$H$163,FALSE),2)</f>
        <v>0</v>
      </c>
      <c r="AA60" s="105">
        <f>INDEX(建具一覧表!$H$4:$J$16343,MATCH($Y60,建具一覧表!$H$4:$H$163,FALSE),3)</f>
        <v>0</v>
      </c>
      <c r="AB60" s="177"/>
      <c r="AC60" s="106">
        <f t="shared" si="59"/>
        <v>0</v>
      </c>
    </row>
    <row r="61" spans="1:29" ht="16.5" customHeight="1">
      <c r="A61" s="144"/>
      <c r="B61" s="145"/>
      <c r="C61" s="145"/>
      <c r="D61" s="146"/>
      <c r="E61" s="147"/>
      <c r="F61" s="148"/>
      <c r="G61" s="149"/>
      <c r="H61" s="333" t="s">
        <v>90</v>
      </c>
      <c r="I61" s="335"/>
      <c r="J61" s="337">
        <f>SUM(J51:J60)</f>
        <v>0</v>
      </c>
      <c r="K61" s="339" t="e">
        <f>W62/F62</f>
        <v>#DIV/0!</v>
      </c>
      <c r="L61" s="341">
        <f>$G$2</f>
        <v>0.03</v>
      </c>
      <c r="M61" s="343" t="e">
        <f>K61-$G$2</f>
        <v>#DIV/0!</v>
      </c>
      <c r="N61" s="345">
        <f>SUM(N51:N60)</f>
        <v>0</v>
      </c>
      <c r="O61" s="339" t="e">
        <f>AC62/G62</f>
        <v>#DIV/0!</v>
      </c>
      <c r="P61" s="341">
        <f>$G$2</f>
        <v>0.03</v>
      </c>
      <c r="Q61" s="347" t="str">
        <f>IF(N61="","",O61-$G$2)</f>
        <v/>
      </c>
      <c r="R61" s="150"/>
      <c r="S61" s="141"/>
      <c r="T61" s="107">
        <f>INDEX(建具一覧表!$B$4:$D$163,MATCH($S61,建具一覧表!$B$4:$B$163,FALSE),2)</f>
        <v>0</v>
      </c>
      <c r="U61" s="107">
        <f>INDEX(建具一覧表!$B$4:$D$163,MATCH($S61,建具一覧表!$B$4:$B$163,FALSE),3)</f>
        <v>0</v>
      </c>
      <c r="V61" s="151"/>
      <c r="W61" s="104">
        <f t="shared" si="60"/>
        <v>0</v>
      </c>
      <c r="X61" s="185"/>
      <c r="Y61" s="143"/>
      <c r="Z61" s="108">
        <f>INDEX(建具一覧表!$H$4:$J$163,MATCH($Y61,建具一覧表!$H$4:$H$163,FALSE),2)</f>
        <v>0</v>
      </c>
      <c r="AA61" s="108">
        <f>INDEX(建具一覧表!$H$4:$J$16343,MATCH($Y61,建具一覧表!$H$4:$H$163,FALSE),3)</f>
        <v>0</v>
      </c>
      <c r="AB61" s="178"/>
      <c r="AC61" s="106">
        <f t="shared" si="59"/>
        <v>0</v>
      </c>
    </row>
    <row r="62" spans="1:29" s="158" customFormat="1" ht="16.5" customHeight="1" thickBot="1">
      <c r="A62" s="152"/>
      <c r="B62" s="153"/>
      <c r="C62" s="153"/>
      <c r="D62" s="154"/>
      <c r="E62" s="155" t="s">
        <v>2</v>
      </c>
      <c r="F62" s="111">
        <f>SUM(F51:F61)</f>
        <v>0</v>
      </c>
      <c r="G62" s="112">
        <f>SUM(G50:G61)</f>
        <v>0</v>
      </c>
      <c r="H62" s="334"/>
      <c r="I62" s="336"/>
      <c r="J62" s="338"/>
      <c r="K62" s="340"/>
      <c r="L62" s="342"/>
      <c r="M62" s="344"/>
      <c r="N62" s="346"/>
      <c r="O62" s="340"/>
      <c r="P62" s="342"/>
      <c r="Q62" s="348"/>
      <c r="R62" s="186"/>
      <c r="S62" s="187"/>
      <c r="T62" s="157"/>
      <c r="U62" s="157"/>
      <c r="V62" s="179"/>
      <c r="W62" s="110">
        <f>SUM(W51:W61)</f>
        <v>0</v>
      </c>
      <c r="X62" s="186"/>
      <c r="Y62" s="156"/>
      <c r="Z62" s="157"/>
      <c r="AA62" s="157"/>
      <c r="AB62" s="179"/>
      <c r="AC62" s="109">
        <f>SUM(AC51:AC61)</f>
        <v>0</v>
      </c>
    </row>
    <row r="63" spans="1:29" s="119" customFormat="1" ht="17.25" customHeight="1" thickTop="1">
      <c r="A63" s="404" t="s">
        <v>84</v>
      </c>
      <c r="B63" s="405"/>
      <c r="C63" s="406" t="s">
        <v>1</v>
      </c>
      <c r="D63" s="407"/>
      <c r="E63" s="323" t="s">
        <v>68</v>
      </c>
      <c r="F63" s="408" t="s">
        <v>70</v>
      </c>
      <c r="G63" s="320" t="s">
        <v>71</v>
      </c>
      <c r="H63" s="412" t="s">
        <v>78</v>
      </c>
      <c r="I63" s="314" t="s">
        <v>72</v>
      </c>
      <c r="J63" s="413" t="s">
        <v>73</v>
      </c>
      <c r="K63" s="377"/>
      <c r="L63" s="377"/>
      <c r="M63" s="378"/>
      <c r="N63" s="435" t="s">
        <v>69</v>
      </c>
      <c r="O63" s="382"/>
      <c r="P63" s="382"/>
      <c r="Q63" s="382"/>
      <c r="R63" s="375" t="s">
        <v>72</v>
      </c>
      <c r="S63" s="377" t="s">
        <v>74</v>
      </c>
      <c r="T63" s="377"/>
      <c r="U63" s="377"/>
      <c r="V63" s="377"/>
      <c r="W63" s="378"/>
      <c r="X63" s="379" t="s">
        <v>72</v>
      </c>
      <c r="Y63" s="381" t="s">
        <v>77</v>
      </c>
      <c r="Z63" s="382"/>
      <c r="AA63" s="382"/>
      <c r="AB63" s="382"/>
      <c r="AC63" s="383"/>
    </row>
    <row r="64" spans="1:29" s="119" customFormat="1" ht="17.25" customHeight="1">
      <c r="A64" s="331"/>
      <c r="B64" s="332"/>
      <c r="C64" s="406"/>
      <c r="D64" s="407"/>
      <c r="E64" s="323"/>
      <c r="F64" s="408"/>
      <c r="G64" s="320"/>
      <c r="H64" s="412"/>
      <c r="I64" s="314"/>
      <c r="J64" s="384" t="s">
        <v>80</v>
      </c>
      <c r="K64" s="384" t="s">
        <v>81</v>
      </c>
      <c r="L64" s="386" t="s">
        <v>82</v>
      </c>
      <c r="M64" s="388" t="s">
        <v>83</v>
      </c>
      <c r="N64" s="431" t="s">
        <v>80</v>
      </c>
      <c r="O64" s="384" t="s">
        <v>81</v>
      </c>
      <c r="P64" s="386" t="s">
        <v>82</v>
      </c>
      <c r="Q64" s="433" t="s">
        <v>83</v>
      </c>
      <c r="R64" s="375"/>
      <c r="S64" s="394" t="s">
        <v>0</v>
      </c>
      <c r="T64" s="396" t="s">
        <v>76</v>
      </c>
      <c r="U64" s="396"/>
      <c r="V64" s="397" t="s">
        <v>75</v>
      </c>
      <c r="W64" s="120" t="s">
        <v>4</v>
      </c>
      <c r="X64" s="379"/>
      <c r="Y64" s="399" t="s">
        <v>0</v>
      </c>
      <c r="Z64" s="401" t="s">
        <v>76</v>
      </c>
      <c r="AA64" s="401"/>
      <c r="AB64" s="402" t="s">
        <v>75</v>
      </c>
      <c r="AC64" s="121" t="s">
        <v>4</v>
      </c>
    </row>
    <row r="65" spans="1:29" s="128" customFormat="1" ht="22.5" customHeight="1">
      <c r="A65" s="414">
        <v>5</v>
      </c>
      <c r="B65" s="415"/>
      <c r="C65" s="418"/>
      <c r="D65" s="419"/>
      <c r="E65" s="324"/>
      <c r="F65" s="409"/>
      <c r="G65" s="321"/>
      <c r="H65" s="395"/>
      <c r="I65" s="315"/>
      <c r="J65" s="385"/>
      <c r="K65" s="385"/>
      <c r="L65" s="387"/>
      <c r="M65" s="389"/>
      <c r="N65" s="432"/>
      <c r="O65" s="385"/>
      <c r="P65" s="387"/>
      <c r="Q65" s="434"/>
      <c r="R65" s="376"/>
      <c r="S65" s="395"/>
      <c r="T65" s="122" t="s">
        <v>5</v>
      </c>
      <c r="U65" s="123" t="s">
        <v>6</v>
      </c>
      <c r="V65" s="398"/>
      <c r="W65" s="124" t="s">
        <v>86</v>
      </c>
      <c r="X65" s="380"/>
      <c r="Y65" s="400"/>
      <c r="Z65" s="125" t="s">
        <v>5</v>
      </c>
      <c r="AA65" s="126" t="s">
        <v>6</v>
      </c>
      <c r="AB65" s="403"/>
      <c r="AC65" s="127" t="s">
        <v>86</v>
      </c>
    </row>
    <row r="66" spans="1:29" ht="16.5" customHeight="1">
      <c r="A66" s="416"/>
      <c r="B66" s="417"/>
      <c r="C66" s="420"/>
      <c r="D66" s="421"/>
      <c r="E66" s="129"/>
      <c r="F66" s="130"/>
      <c r="G66" s="131"/>
      <c r="H66" s="422" t="s">
        <v>79</v>
      </c>
      <c r="I66" s="424" t="s">
        <v>87</v>
      </c>
      <c r="J66" s="425">
        <f>SUMIFS(W66:W76,R66:R76,"北")</f>
        <v>0</v>
      </c>
      <c r="K66" s="426" t="str">
        <f>IF(J66="","",J66/$W$77)</f>
        <v/>
      </c>
      <c r="L66" s="359" t="str">
        <f>IF(J66="","",IF(K66=100%,"",$G$2))</f>
        <v/>
      </c>
      <c r="M66" s="427" t="str">
        <f>IF(J66="","",IF(K66=100%,100%,K66-L66))</f>
        <v/>
      </c>
      <c r="N66" s="428">
        <f>SUMIFS(AC66:AC76,X66:X76,"北")</f>
        <v>0</v>
      </c>
      <c r="O66" s="339" t="str">
        <f>IF(N66="","",N66/AC77)</f>
        <v/>
      </c>
      <c r="P66" s="359" t="str">
        <f>IF(N66="","",IF(O66=100%,"",$G$2))</f>
        <v/>
      </c>
      <c r="Q66" s="429" t="str">
        <f>IF(N66="","",IF(O66=100%,100%,O66-P66))</f>
        <v/>
      </c>
      <c r="R66" s="132"/>
      <c r="S66" s="159"/>
      <c r="T66" s="99">
        <f>INDEX(建具一覧表!$B$4:$D$163,MATCH($S66,建具一覧表!$B$4:$B$163,FALSE),2)</f>
        <v>0</v>
      </c>
      <c r="U66" s="99">
        <f>INDEX(建具一覧表!$B$4:$D$163,MATCH($S66,建具一覧表!$B$4:$B$163,FALSE),3)</f>
        <v>0</v>
      </c>
      <c r="V66" s="134"/>
      <c r="W66" s="100">
        <f>T66*U66*V66</f>
        <v>0</v>
      </c>
      <c r="X66" s="183"/>
      <c r="Y66" s="135"/>
      <c r="Z66" s="101">
        <f>INDEX(建具一覧表!$H$4:$J$163,MATCH($Y66,建具一覧表!$H$4:$H$163,FALSE),2)</f>
        <v>0</v>
      </c>
      <c r="AA66" s="101">
        <f>INDEX(建具一覧表!$H$4:$J$16343,MATCH($Y66,建具一覧表!$H$4:$H$163,FALSE),3)</f>
        <v>0</v>
      </c>
      <c r="AB66" s="176"/>
      <c r="AC66" s="102">
        <f t="shared" ref="AC66:AC76" si="80">Z66*AA66*AB66</f>
        <v>0</v>
      </c>
    </row>
    <row r="67" spans="1:29" ht="16.5" customHeight="1">
      <c r="A67" s="416"/>
      <c r="B67" s="417"/>
      <c r="C67" s="420"/>
      <c r="D67" s="421"/>
      <c r="E67" s="137"/>
      <c r="F67" s="138"/>
      <c r="G67" s="139"/>
      <c r="H67" s="423"/>
      <c r="I67" s="349"/>
      <c r="J67" s="351"/>
      <c r="K67" s="352"/>
      <c r="L67" s="359"/>
      <c r="M67" s="355"/>
      <c r="N67" s="356"/>
      <c r="O67" s="368"/>
      <c r="P67" s="359"/>
      <c r="Q67" s="430"/>
      <c r="R67" s="140"/>
      <c r="S67" s="141"/>
      <c r="T67" s="103">
        <f>INDEX(建具一覧表!$B$4:$D$163,MATCH($S67,建具一覧表!$B$4:$B$163,FALSE),2)</f>
        <v>0</v>
      </c>
      <c r="U67" s="103">
        <f>INDEX(建具一覧表!$B$4:$D$163,MATCH($S67,建具一覧表!$B$4:$B$163,FALSE),3)</f>
        <v>0</v>
      </c>
      <c r="V67" s="142"/>
      <c r="W67" s="104">
        <f t="shared" ref="W67:W76" si="81">T67*U67*V67</f>
        <v>0</v>
      </c>
      <c r="X67" s="184"/>
      <c r="Y67" s="143"/>
      <c r="Z67" s="105">
        <f>INDEX(建具一覧表!$H$4:$J$163,MATCH($Y67,建具一覧表!$H$4:$H$163,FALSE),2)</f>
        <v>0</v>
      </c>
      <c r="AA67" s="105">
        <f>INDEX(建具一覧表!$H$4:$J$16343,MATCH($Y67,建具一覧表!$H$4:$H$163,FALSE),3)</f>
        <v>0</v>
      </c>
      <c r="AB67" s="177"/>
      <c r="AC67" s="106">
        <f t="shared" si="80"/>
        <v>0</v>
      </c>
    </row>
    <row r="68" spans="1:29" ht="16.5" customHeight="1">
      <c r="A68" s="416"/>
      <c r="B68" s="417"/>
      <c r="C68" s="420"/>
      <c r="D68" s="421"/>
      <c r="E68" s="137"/>
      <c r="F68" s="138"/>
      <c r="G68" s="139"/>
      <c r="H68" s="423"/>
      <c r="I68" s="349" t="s">
        <v>88</v>
      </c>
      <c r="J68" s="351">
        <f>SUMIFS(W66:W76,R66:R76,"東")</f>
        <v>0</v>
      </c>
      <c r="K68" s="352" t="str">
        <f t="shared" ref="K68" si="82">IF(J68="","",J68/$W$77)</f>
        <v/>
      </c>
      <c r="L68" s="353" t="str">
        <f t="shared" ref="L68" si="83">IF(J68="","",IF(K68=100%,"",$G$2))</f>
        <v/>
      </c>
      <c r="M68" s="355" t="str">
        <f>IF(J68="","",IF(K68=100%,100%,K68-L68))</f>
        <v/>
      </c>
      <c r="N68" s="356">
        <f>SUMIFS(AC66:AC76,X66:X76,"東")</f>
        <v>0</v>
      </c>
      <c r="O68" s="357" t="str">
        <f>IF(N68="","",N68/AC77)</f>
        <v/>
      </c>
      <c r="P68" s="359" t="str">
        <f t="shared" ref="P68" si="84">IF(N68="","",IF(O68=100%,"",$G$2))</f>
        <v/>
      </c>
      <c r="Q68" s="360" t="str">
        <f t="shared" ref="Q68" si="85">IF(N68="","",IF(O68=100%,100%,O68-P68))</f>
        <v/>
      </c>
      <c r="R68" s="140"/>
      <c r="S68" s="141"/>
      <c r="T68" s="103">
        <f>INDEX(建具一覧表!$B$4:$D$163,MATCH($S68,建具一覧表!$B$4:$B$163,FALSE),2)</f>
        <v>0</v>
      </c>
      <c r="U68" s="103">
        <f>INDEX(建具一覧表!$B$4:$D$163,MATCH($S68,建具一覧表!$B$4:$B$163,FALSE),3)</f>
        <v>0</v>
      </c>
      <c r="V68" s="142"/>
      <c r="W68" s="104">
        <f t="shared" si="81"/>
        <v>0</v>
      </c>
      <c r="X68" s="184"/>
      <c r="Y68" s="143"/>
      <c r="Z68" s="105">
        <f>INDEX(建具一覧表!$H$4:$J$163,MATCH($Y68,建具一覧表!$H$4:$H$163,FALSE),2)</f>
        <v>0</v>
      </c>
      <c r="AA68" s="105">
        <f>INDEX(建具一覧表!$H$4:$J$16343,MATCH($Y68,建具一覧表!$H$4:$H$163,FALSE),3)</f>
        <v>0</v>
      </c>
      <c r="AB68" s="177"/>
      <c r="AC68" s="106">
        <f t="shared" si="80"/>
        <v>0</v>
      </c>
    </row>
    <row r="69" spans="1:29" ht="16.5" customHeight="1">
      <c r="A69" s="369" t="s">
        <v>85</v>
      </c>
      <c r="B69" s="370"/>
      <c r="C69" s="370"/>
      <c r="D69" s="371"/>
      <c r="E69" s="137"/>
      <c r="F69" s="138"/>
      <c r="G69" s="139"/>
      <c r="H69" s="423"/>
      <c r="I69" s="349"/>
      <c r="J69" s="351"/>
      <c r="K69" s="352"/>
      <c r="L69" s="354"/>
      <c r="M69" s="355"/>
      <c r="N69" s="356"/>
      <c r="O69" s="368"/>
      <c r="P69" s="359"/>
      <c r="Q69" s="361"/>
      <c r="R69" s="140"/>
      <c r="S69" s="141"/>
      <c r="T69" s="103">
        <f>INDEX(建具一覧表!$B$4:$D$163,MATCH($S69,建具一覧表!$B$4:$B$163,FALSE),2)</f>
        <v>0</v>
      </c>
      <c r="U69" s="103">
        <f>INDEX(建具一覧表!$B$4:$D$163,MATCH($S69,建具一覧表!$B$4:$B$163,FALSE),3)</f>
        <v>0</v>
      </c>
      <c r="V69" s="142"/>
      <c r="W69" s="104">
        <f t="shared" si="81"/>
        <v>0</v>
      </c>
      <c r="X69" s="184"/>
      <c r="Y69" s="143"/>
      <c r="Z69" s="105">
        <f>INDEX(建具一覧表!$H$4:$J$163,MATCH($Y69,建具一覧表!$H$4:$H$163,FALSE),2)</f>
        <v>0</v>
      </c>
      <c r="AA69" s="105">
        <f>INDEX(建具一覧表!$H$4:$J$16343,MATCH($Y69,建具一覧表!$H$4:$H$163,FALSE),3)</f>
        <v>0</v>
      </c>
      <c r="AB69" s="177"/>
      <c r="AC69" s="106">
        <f t="shared" si="80"/>
        <v>0</v>
      </c>
    </row>
    <row r="70" spans="1:29" ht="16.5" customHeight="1">
      <c r="A70" s="372"/>
      <c r="B70" s="373"/>
      <c r="C70" s="373"/>
      <c r="D70" s="374"/>
      <c r="E70" s="137"/>
      <c r="F70" s="138"/>
      <c r="G70" s="139"/>
      <c r="H70" s="423"/>
      <c r="I70" s="349" t="s">
        <v>7</v>
      </c>
      <c r="J70" s="351">
        <f>SUMIFS(W66:W76,R66:R76,"南")</f>
        <v>0</v>
      </c>
      <c r="K70" s="352" t="str">
        <f t="shared" ref="K70" si="86">IF(J70="","",J70/$W$77)</f>
        <v/>
      </c>
      <c r="L70" s="353" t="str">
        <f t="shared" ref="L70" si="87">IF(J70="","",IF(K70=100%,"",$G$2))</f>
        <v/>
      </c>
      <c r="M70" s="355" t="str">
        <f t="shared" ref="M70" si="88">IF(J70="","",IF(K70=100%,100%,K70-L70))</f>
        <v/>
      </c>
      <c r="N70" s="356">
        <f>SUMIFS(AC66:AC76,X66:X76,"南")</f>
        <v>0</v>
      </c>
      <c r="O70" s="357" t="str">
        <f>IF(N70="","",N70/AC77)</f>
        <v/>
      </c>
      <c r="P70" s="359" t="str">
        <f t="shared" ref="P70" si="89">IF(N70="","",IF(O70=100%,"",$G$2))</f>
        <v/>
      </c>
      <c r="Q70" s="360" t="str">
        <f t="shared" ref="Q70" si="90">IF(N70="","",IF(O70=100%,100%,O70-P70))</f>
        <v/>
      </c>
      <c r="R70" s="140"/>
      <c r="S70" s="141"/>
      <c r="T70" s="103">
        <f>INDEX(建具一覧表!$B$4:$D$163,MATCH($S70,建具一覧表!$B$4:$B$163,FALSE),2)</f>
        <v>0</v>
      </c>
      <c r="U70" s="103">
        <f>INDEX(建具一覧表!$B$4:$D$163,MATCH($S70,建具一覧表!$B$4:$B$163,FALSE),3)</f>
        <v>0</v>
      </c>
      <c r="V70" s="142"/>
      <c r="W70" s="104">
        <f t="shared" si="81"/>
        <v>0</v>
      </c>
      <c r="X70" s="184"/>
      <c r="Y70" s="143"/>
      <c r="Z70" s="105">
        <f>INDEX(建具一覧表!$H$4:$J$163,MATCH($Y70,建具一覧表!$H$4:$H$163,FALSE),2)</f>
        <v>0</v>
      </c>
      <c r="AA70" s="105">
        <f>INDEX(建具一覧表!$H$4:$J$16343,MATCH($Y70,建具一覧表!$H$4:$H$163,FALSE),3)</f>
        <v>0</v>
      </c>
      <c r="AB70" s="177"/>
      <c r="AC70" s="106">
        <f t="shared" si="80"/>
        <v>0</v>
      </c>
    </row>
    <row r="71" spans="1:29" ht="16.5" customHeight="1">
      <c r="A71" s="144"/>
      <c r="B71" s="145"/>
      <c r="C71" s="145"/>
      <c r="D71" s="146"/>
      <c r="E71" s="137"/>
      <c r="F71" s="138"/>
      <c r="G71" s="139"/>
      <c r="H71" s="423"/>
      <c r="I71" s="349"/>
      <c r="J71" s="351"/>
      <c r="K71" s="352"/>
      <c r="L71" s="354"/>
      <c r="M71" s="355"/>
      <c r="N71" s="356"/>
      <c r="O71" s="368"/>
      <c r="P71" s="359"/>
      <c r="Q71" s="361"/>
      <c r="R71" s="140"/>
      <c r="S71" s="141"/>
      <c r="T71" s="103">
        <f>INDEX(建具一覧表!$B$4:$D$163,MATCH($S71,建具一覧表!$B$4:$B$163,FALSE),2)</f>
        <v>0</v>
      </c>
      <c r="U71" s="103">
        <f>INDEX(建具一覧表!$B$4:$D$163,MATCH($S71,建具一覧表!$B$4:$B$163,FALSE),3)</f>
        <v>0</v>
      </c>
      <c r="V71" s="142"/>
      <c r="W71" s="104">
        <f t="shared" si="81"/>
        <v>0</v>
      </c>
      <c r="X71" s="184"/>
      <c r="Y71" s="143"/>
      <c r="Z71" s="105">
        <f>INDEX(建具一覧表!$H$4:$J$163,MATCH($Y71,建具一覧表!$H$4:$H$163,FALSE),2)</f>
        <v>0</v>
      </c>
      <c r="AA71" s="105">
        <f>INDEX(建具一覧表!$H$4:$J$16343,MATCH($Y71,建具一覧表!$H$4:$H$163,FALSE),3)</f>
        <v>0</v>
      </c>
      <c r="AB71" s="177"/>
      <c r="AC71" s="106">
        <f t="shared" si="80"/>
        <v>0</v>
      </c>
    </row>
    <row r="72" spans="1:29" ht="16.5" customHeight="1">
      <c r="A72" s="144"/>
      <c r="B72" s="145"/>
      <c r="C72" s="145"/>
      <c r="D72" s="146"/>
      <c r="E72" s="137"/>
      <c r="F72" s="138"/>
      <c r="G72" s="139"/>
      <c r="H72" s="423"/>
      <c r="I72" s="349" t="s">
        <v>8</v>
      </c>
      <c r="J72" s="351">
        <f>SUMIFS(W66:W76,R66:R76,"西")</f>
        <v>0</v>
      </c>
      <c r="K72" s="352" t="str">
        <f t="shared" ref="K72" si="91">IF(J72="","",J72/$W$77)</f>
        <v/>
      </c>
      <c r="L72" s="353" t="str">
        <f t="shared" ref="L72" si="92">IF(J72="","",IF(K72=100%,"",$G$2))</f>
        <v/>
      </c>
      <c r="M72" s="355" t="str">
        <f t="shared" ref="M72" si="93">IF(J72="","",IF(K72=100%,100%,K72-L72))</f>
        <v/>
      </c>
      <c r="N72" s="356">
        <f>SUMIFS(AC66:AC76,X66:X76,"西")</f>
        <v>0</v>
      </c>
      <c r="O72" s="357" t="str">
        <f>IF(N72="","",N72/AC77)</f>
        <v/>
      </c>
      <c r="P72" s="359" t="str">
        <f t="shared" ref="P72" si="94">IF(N72="","",IF(O72=100%,"",$G$2))</f>
        <v/>
      </c>
      <c r="Q72" s="360" t="str">
        <f t="shared" ref="Q72" si="95">IF(N72="","",IF(O72=100%,100%,O72-P72))</f>
        <v/>
      </c>
      <c r="R72" s="140"/>
      <c r="S72" s="141"/>
      <c r="T72" s="103">
        <f>INDEX(建具一覧表!$B$4:$D$163,MATCH($S72,建具一覧表!$B$4:$B$163,FALSE),2)</f>
        <v>0</v>
      </c>
      <c r="U72" s="103">
        <f>INDEX(建具一覧表!$B$4:$D$163,MATCH($S72,建具一覧表!$B$4:$B$163,FALSE),3)</f>
        <v>0</v>
      </c>
      <c r="V72" s="142"/>
      <c r="W72" s="104">
        <f t="shared" si="81"/>
        <v>0</v>
      </c>
      <c r="X72" s="184"/>
      <c r="Y72" s="143"/>
      <c r="Z72" s="105">
        <f>INDEX(建具一覧表!$H$4:$J$163,MATCH($Y72,建具一覧表!$H$4:$H$163,FALSE),2)</f>
        <v>0</v>
      </c>
      <c r="AA72" s="105">
        <f>INDEX(建具一覧表!$H$4:$J$16343,MATCH($Y72,建具一覧表!$H$4:$H$163,FALSE),3)</f>
        <v>0</v>
      </c>
      <c r="AB72" s="177"/>
      <c r="AC72" s="106">
        <f t="shared" si="80"/>
        <v>0</v>
      </c>
    </row>
    <row r="73" spans="1:29" ht="16.5" customHeight="1">
      <c r="A73" s="144"/>
      <c r="B73" s="145"/>
      <c r="C73" s="145"/>
      <c r="D73" s="146"/>
      <c r="E73" s="137"/>
      <c r="F73" s="138"/>
      <c r="G73" s="139"/>
      <c r="H73" s="423"/>
      <c r="I73" s="350"/>
      <c r="J73" s="351"/>
      <c r="K73" s="352"/>
      <c r="L73" s="354"/>
      <c r="M73" s="355"/>
      <c r="N73" s="356"/>
      <c r="O73" s="358"/>
      <c r="P73" s="359"/>
      <c r="Q73" s="361"/>
      <c r="R73" s="140"/>
      <c r="S73" s="141"/>
      <c r="T73" s="103">
        <f>INDEX(建具一覧表!$B$4:$D$163,MATCH($S73,建具一覧表!$B$4:$B$163,FALSE),2)</f>
        <v>0</v>
      </c>
      <c r="U73" s="103">
        <f>INDEX(建具一覧表!$B$4:$D$163,MATCH($S73,建具一覧表!$B$4:$B$163,FALSE),3)</f>
        <v>0</v>
      </c>
      <c r="V73" s="142"/>
      <c r="W73" s="104">
        <f t="shared" si="81"/>
        <v>0</v>
      </c>
      <c r="X73" s="184"/>
      <c r="Y73" s="143"/>
      <c r="Z73" s="105">
        <f>INDEX(建具一覧表!$H$4:$J$163,MATCH($Y73,建具一覧表!$H$4:$H$163,FALSE),2)</f>
        <v>0</v>
      </c>
      <c r="AA73" s="105">
        <f>INDEX(建具一覧表!$H$4:$J$16343,MATCH($Y73,建具一覧表!$H$4:$H$163,FALSE),3)</f>
        <v>0</v>
      </c>
      <c r="AB73" s="177"/>
      <c r="AC73" s="106">
        <f t="shared" si="80"/>
        <v>0</v>
      </c>
    </row>
    <row r="74" spans="1:29" ht="16.5" customHeight="1">
      <c r="A74" s="144"/>
      <c r="B74" s="145"/>
      <c r="C74" s="145"/>
      <c r="D74" s="146"/>
      <c r="E74" s="137"/>
      <c r="F74" s="138"/>
      <c r="G74" s="139"/>
      <c r="H74" s="423"/>
      <c r="I74" s="349" t="s">
        <v>89</v>
      </c>
      <c r="J74" s="351">
        <f>SUMIFS(W66:W76,R66:R76,"真上")</f>
        <v>0</v>
      </c>
      <c r="K74" s="352" t="str">
        <f t="shared" ref="K74" si="96">IF(J74="","",J74/$W$77)</f>
        <v/>
      </c>
      <c r="L74" s="353" t="str">
        <f t="shared" ref="L74" si="97">IF(J74="","",IF(K74=100%,"",$G$2))</f>
        <v/>
      </c>
      <c r="M74" s="355" t="str">
        <f t="shared" ref="M74" si="98">IF(J74="","",IF(K74=100%,100%,K74-L74))</f>
        <v/>
      </c>
      <c r="N74" s="356">
        <f>SUMIFS(AC66:AC76,X66:X76,"真上")</f>
        <v>0</v>
      </c>
      <c r="O74" s="357" t="str">
        <f>IF(N74="","",N74/AC79)</f>
        <v/>
      </c>
      <c r="P74" s="359" t="str">
        <f t="shared" ref="P74" si="99">IF(N74="","",IF(O74=100%,"",$G$2))</f>
        <v/>
      </c>
      <c r="Q74" s="360" t="str">
        <f t="shared" ref="Q74" si="100">IF(N74="","",IF(O74=100%,100%,O74-P74))</f>
        <v/>
      </c>
      <c r="R74" s="140"/>
      <c r="S74" s="141"/>
      <c r="T74" s="103">
        <f>INDEX(建具一覧表!$B$4:$D$163,MATCH($S74,建具一覧表!$B$4:$B$163,FALSE),2)</f>
        <v>0</v>
      </c>
      <c r="U74" s="103">
        <f>INDEX(建具一覧表!$B$4:$D$163,MATCH($S74,建具一覧表!$B$4:$B$163,FALSE),3)</f>
        <v>0</v>
      </c>
      <c r="V74" s="142"/>
      <c r="W74" s="104">
        <f t="shared" si="81"/>
        <v>0</v>
      </c>
      <c r="X74" s="184"/>
      <c r="Y74" s="143"/>
      <c r="Z74" s="105">
        <f>INDEX(建具一覧表!$H$4:$J$163,MATCH($Y74,建具一覧表!$H$4:$H$163,FALSE),2)</f>
        <v>0</v>
      </c>
      <c r="AA74" s="105">
        <f>INDEX(建具一覧表!$H$4:$J$16343,MATCH($Y74,建具一覧表!$H$4:$H$163,FALSE),3)</f>
        <v>0</v>
      </c>
      <c r="AB74" s="177"/>
      <c r="AC74" s="106">
        <f t="shared" si="80"/>
        <v>0</v>
      </c>
    </row>
    <row r="75" spans="1:29" ht="16.5" customHeight="1">
      <c r="A75" s="144"/>
      <c r="B75" s="145"/>
      <c r="C75" s="145"/>
      <c r="D75" s="146"/>
      <c r="E75" s="137"/>
      <c r="F75" s="138"/>
      <c r="G75" s="139"/>
      <c r="H75" s="423"/>
      <c r="I75" s="350"/>
      <c r="J75" s="362"/>
      <c r="K75" s="363"/>
      <c r="L75" s="364"/>
      <c r="M75" s="365"/>
      <c r="N75" s="366"/>
      <c r="O75" s="358"/>
      <c r="P75" s="359"/>
      <c r="Q75" s="367"/>
      <c r="R75" s="140"/>
      <c r="S75" s="141"/>
      <c r="T75" s="103">
        <f>INDEX(建具一覧表!$B$4:$D$163,MATCH($S75,建具一覧表!$B$4:$B$163,FALSE),2)</f>
        <v>0</v>
      </c>
      <c r="U75" s="103">
        <f>INDEX(建具一覧表!$B$4:$D$163,MATCH($S75,建具一覧表!$B$4:$B$163,FALSE),3)</f>
        <v>0</v>
      </c>
      <c r="V75" s="142"/>
      <c r="W75" s="104">
        <f t="shared" si="81"/>
        <v>0</v>
      </c>
      <c r="X75" s="184"/>
      <c r="Y75" s="143"/>
      <c r="Z75" s="105">
        <f>INDEX(建具一覧表!$H$4:$J$163,MATCH($Y75,建具一覧表!$H$4:$H$163,FALSE),2)</f>
        <v>0</v>
      </c>
      <c r="AA75" s="105">
        <f>INDEX(建具一覧表!$H$4:$J$16343,MATCH($Y75,建具一覧表!$H$4:$H$163,FALSE),3)</f>
        <v>0</v>
      </c>
      <c r="AB75" s="177"/>
      <c r="AC75" s="106">
        <f t="shared" si="80"/>
        <v>0</v>
      </c>
    </row>
    <row r="76" spans="1:29" ht="16.5" customHeight="1">
      <c r="A76" s="144"/>
      <c r="B76" s="145"/>
      <c r="C76" s="145"/>
      <c r="D76" s="146"/>
      <c r="E76" s="147"/>
      <c r="F76" s="148"/>
      <c r="G76" s="149"/>
      <c r="H76" s="333" t="s">
        <v>90</v>
      </c>
      <c r="I76" s="335"/>
      <c r="J76" s="337">
        <f>SUM(J66:J75)</f>
        <v>0</v>
      </c>
      <c r="K76" s="339" t="e">
        <f>W77/F77</f>
        <v>#DIV/0!</v>
      </c>
      <c r="L76" s="341">
        <f>$G$2</f>
        <v>0.03</v>
      </c>
      <c r="M76" s="343" t="e">
        <f>K76-$G$2</f>
        <v>#DIV/0!</v>
      </c>
      <c r="N76" s="345">
        <f>SUM(N66:N75)</f>
        <v>0</v>
      </c>
      <c r="O76" s="339" t="e">
        <f>AC77/G77</f>
        <v>#DIV/0!</v>
      </c>
      <c r="P76" s="341">
        <f>$G$2</f>
        <v>0.03</v>
      </c>
      <c r="Q76" s="347" t="str">
        <f>IF(N76="","",O76-$G$2)</f>
        <v/>
      </c>
      <c r="R76" s="150"/>
      <c r="S76" s="141"/>
      <c r="T76" s="107">
        <f>INDEX(建具一覧表!$B$4:$D$163,MATCH($S76,建具一覧表!$B$4:$B$163,FALSE),2)</f>
        <v>0</v>
      </c>
      <c r="U76" s="107">
        <f>INDEX(建具一覧表!$B$4:$D$163,MATCH($S76,建具一覧表!$B$4:$B$163,FALSE),3)</f>
        <v>0</v>
      </c>
      <c r="V76" s="151"/>
      <c r="W76" s="104">
        <f t="shared" si="81"/>
        <v>0</v>
      </c>
      <c r="X76" s="185"/>
      <c r="Y76" s="143"/>
      <c r="Z76" s="108">
        <f>INDEX(建具一覧表!$H$4:$J$163,MATCH($Y76,建具一覧表!$H$4:$H$163,FALSE),2)</f>
        <v>0</v>
      </c>
      <c r="AA76" s="108">
        <f>INDEX(建具一覧表!$H$4:$J$16343,MATCH($Y76,建具一覧表!$H$4:$H$163,FALSE),3)</f>
        <v>0</v>
      </c>
      <c r="AB76" s="178"/>
      <c r="AC76" s="106">
        <f t="shared" si="80"/>
        <v>0</v>
      </c>
    </row>
    <row r="77" spans="1:29" s="158" customFormat="1" ht="16.5" customHeight="1" thickBot="1">
      <c r="A77" s="152"/>
      <c r="B77" s="153"/>
      <c r="C77" s="153"/>
      <c r="D77" s="154"/>
      <c r="E77" s="155" t="s">
        <v>2</v>
      </c>
      <c r="F77" s="111">
        <f>SUM(F66:F76)</f>
        <v>0</v>
      </c>
      <c r="G77" s="112">
        <f>SUM(G65:G76)</f>
        <v>0</v>
      </c>
      <c r="H77" s="334"/>
      <c r="I77" s="336"/>
      <c r="J77" s="338"/>
      <c r="K77" s="340"/>
      <c r="L77" s="342"/>
      <c r="M77" s="344"/>
      <c r="N77" s="346"/>
      <c r="O77" s="340"/>
      <c r="P77" s="342"/>
      <c r="Q77" s="348"/>
      <c r="R77" s="186"/>
      <c r="S77" s="187"/>
      <c r="T77" s="157"/>
      <c r="U77" s="157"/>
      <c r="V77" s="179"/>
      <c r="W77" s="110">
        <f>SUM(W66:W76)</f>
        <v>0</v>
      </c>
      <c r="X77" s="186"/>
      <c r="Y77" s="156"/>
      <c r="Z77" s="157"/>
      <c r="AA77" s="157"/>
      <c r="AB77" s="179"/>
      <c r="AC77" s="109">
        <f>SUM(AC66:AC76)</f>
        <v>0</v>
      </c>
    </row>
    <row r="78" spans="1:29" s="119" customFormat="1" ht="17.25" customHeight="1" thickTop="1">
      <c r="A78" s="404" t="s">
        <v>84</v>
      </c>
      <c r="B78" s="405"/>
      <c r="C78" s="406" t="s">
        <v>1</v>
      </c>
      <c r="D78" s="407"/>
      <c r="E78" s="323" t="s">
        <v>68</v>
      </c>
      <c r="F78" s="408" t="s">
        <v>70</v>
      </c>
      <c r="G78" s="410" t="s">
        <v>71</v>
      </c>
      <c r="H78" s="412" t="s">
        <v>78</v>
      </c>
      <c r="I78" s="314" t="s">
        <v>72</v>
      </c>
      <c r="J78" s="413" t="s">
        <v>73</v>
      </c>
      <c r="K78" s="377"/>
      <c r="L78" s="377"/>
      <c r="M78" s="378"/>
      <c r="N78" s="413" t="s">
        <v>69</v>
      </c>
      <c r="O78" s="377"/>
      <c r="P78" s="377"/>
      <c r="Q78" s="377"/>
      <c r="R78" s="375" t="s">
        <v>72</v>
      </c>
      <c r="S78" s="377" t="s">
        <v>74</v>
      </c>
      <c r="T78" s="377"/>
      <c r="U78" s="377"/>
      <c r="V78" s="377"/>
      <c r="W78" s="378"/>
      <c r="X78" s="379" t="s">
        <v>72</v>
      </c>
      <c r="Y78" s="381" t="s">
        <v>77</v>
      </c>
      <c r="Z78" s="382"/>
      <c r="AA78" s="382"/>
      <c r="AB78" s="382"/>
      <c r="AC78" s="383"/>
    </row>
    <row r="79" spans="1:29" s="119" customFormat="1" ht="17.25" customHeight="1">
      <c r="A79" s="331"/>
      <c r="B79" s="332"/>
      <c r="C79" s="406"/>
      <c r="D79" s="407"/>
      <c r="E79" s="323"/>
      <c r="F79" s="408"/>
      <c r="G79" s="410"/>
      <c r="H79" s="412"/>
      <c r="I79" s="314"/>
      <c r="J79" s="384" t="s">
        <v>80</v>
      </c>
      <c r="K79" s="384" t="s">
        <v>81</v>
      </c>
      <c r="L79" s="386" t="s">
        <v>82</v>
      </c>
      <c r="M79" s="388" t="s">
        <v>83</v>
      </c>
      <c r="N79" s="390" t="s">
        <v>80</v>
      </c>
      <c r="O79" s="384" t="s">
        <v>81</v>
      </c>
      <c r="P79" s="386" t="s">
        <v>82</v>
      </c>
      <c r="Q79" s="392" t="s">
        <v>83</v>
      </c>
      <c r="R79" s="375"/>
      <c r="S79" s="394" t="s">
        <v>0</v>
      </c>
      <c r="T79" s="396" t="s">
        <v>76</v>
      </c>
      <c r="U79" s="396"/>
      <c r="V79" s="397" t="s">
        <v>75</v>
      </c>
      <c r="W79" s="160" t="s">
        <v>4</v>
      </c>
      <c r="X79" s="379"/>
      <c r="Y79" s="399" t="s">
        <v>0</v>
      </c>
      <c r="Z79" s="401" t="s">
        <v>76</v>
      </c>
      <c r="AA79" s="401"/>
      <c r="AB79" s="402" t="s">
        <v>75</v>
      </c>
      <c r="AC79" s="121" t="s">
        <v>4</v>
      </c>
    </row>
    <row r="80" spans="1:29" s="128" customFormat="1" ht="22.5" customHeight="1">
      <c r="A80" s="414">
        <v>6</v>
      </c>
      <c r="B80" s="415"/>
      <c r="C80" s="418"/>
      <c r="D80" s="419"/>
      <c r="E80" s="324"/>
      <c r="F80" s="409"/>
      <c r="G80" s="411"/>
      <c r="H80" s="395"/>
      <c r="I80" s="315"/>
      <c r="J80" s="385"/>
      <c r="K80" s="385"/>
      <c r="L80" s="387"/>
      <c r="M80" s="389"/>
      <c r="N80" s="391"/>
      <c r="O80" s="385"/>
      <c r="P80" s="387"/>
      <c r="Q80" s="393"/>
      <c r="R80" s="376"/>
      <c r="S80" s="395"/>
      <c r="T80" s="122" t="s">
        <v>5</v>
      </c>
      <c r="U80" s="123" t="s">
        <v>6</v>
      </c>
      <c r="V80" s="398"/>
      <c r="W80" s="161" t="s">
        <v>86</v>
      </c>
      <c r="X80" s="380"/>
      <c r="Y80" s="400"/>
      <c r="Z80" s="125" t="s">
        <v>5</v>
      </c>
      <c r="AA80" s="126" t="s">
        <v>6</v>
      </c>
      <c r="AB80" s="403"/>
      <c r="AC80" s="127" t="s">
        <v>86</v>
      </c>
    </row>
    <row r="81" spans="1:29" ht="16.5" customHeight="1">
      <c r="A81" s="416"/>
      <c r="B81" s="417"/>
      <c r="C81" s="420"/>
      <c r="D81" s="421"/>
      <c r="E81" s="129"/>
      <c r="F81" s="130"/>
      <c r="G81" s="131"/>
      <c r="H81" s="422" t="s">
        <v>79</v>
      </c>
      <c r="I81" s="424" t="s">
        <v>87</v>
      </c>
      <c r="J81" s="425">
        <f>SUMIFS(W81:W91,R81:R91,"北")</f>
        <v>0</v>
      </c>
      <c r="K81" s="426" t="str">
        <f>IF(J81="","",J81/$W$92)</f>
        <v/>
      </c>
      <c r="L81" s="359" t="str">
        <f>IF(J81="","",IF(K81=100%,"",$G$2))</f>
        <v/>
      </c>
      <c r="M81" s="427" t="str">
        <f>IF(J81="","",IF(K81=100%,100%,K81-L81))</f>
        <v/>
      </c>
      <c r="N81" s="428">
        <f>SUMIFS(AC81:AC91,X81:X91,"北")</f>
        <v>0</v>
      </c>
      <c r="O81" s="339" t="str">
        <f>IF(N81="","",N81/AC92)</f>
        <v/>
      </c>
      <c r="P81" s="359" t="str">
        <f>IF(N81="","",IF(O81=100%,"",$G$2))</f>
        <v/>
      </c>
      <c r="Q81" s="429" t="str">
        <f>IF(N81="","",IF(O81=100%,100%,O81-P81))</f>
        <v/>
      </c>
      <c r="R81" s="132"/>
      <c r="S81" s="159"/>
      <c r="T81" s="99">
        <f>INDEX(建具一覧表!$B$4:$D$163,MATCH($S81,建具一覧表!$B$4:$B$163,FALSE),2)</f>
        <v>0</v>
      </c>
      <c r="U81" s="99">
        <f>INDEX(建具一覧表!$B$4:$D$163,MATCH($S81,建具一覧表!$B$4:$B$163,FALSE),3)</f>
        <v>0</v>
      </c>
      <c r="V81" s="134"/>
      <c r="W81" s="100">
        <f>T81*U81*V81</f>
        <v>0</v>
      </c>
      <c r="X81" s="183"/>
      <c r="Y81" s="135"/>
      <c r="Z81" s="101">
        <f>INDEX(建具一覧表!$H$4:$J$163,MATCH($Y81,建具一覧表!$H$4:$H$163,FALSE),2)</f>
        <v>0</v>
      </c>
      <c r="AA81" s="101">
        <f>INDEX(建具一覧表!$H$4:$J$16343,MATCH($Y81,建具一覧表!$H$4:$H$163,FALSE),3)</f>
        <v>0</v>
      </c>
      <c r="AB81" s="176"/>
      <c r="AC81" s="102">
        <f t="shared" ref="AC81:AC91" si="101">Z81*AA81*AB81</f>
        <v>0</v>
      </c>
    </row>
    <row r="82" spans="1:29" ht="16.5" customHeight="1">
      <c r="A82" s="416"/>
      <c r="B82" s="417"/>
      <c r="C82" s="420"/>
      <c r="D82" s="421"/>
      <c r="E82" s="137"/>
      <c r="F82" s="138"/>
      <c r="G82" s="139"/>
      <c r="H82" s="423"/>
      <c r="I82" s="349"/>
      <c r="J82" s="351"/>
      <c r="K82" s="352"/>
      <c r="L82" s="359"/>
      <c r="M82" s="355"/>
      <c r="N82" s="356"/>
      <c r="O82" s="368"/>
      <c r="P82" s="359"/>
      <c r="Q82" s="430"/>
      <c r="R82" s="140"/>
      <c r="S82" s="141"/>
      <c r="T82" s="103">
        <f>INDEX(建具一覧表!$B$4:$D$163,MATCH($S82,建具一覧表!$B$4:$B$163,FALSE),2)</f>
        <v>0</v>
      </c>
      <c r="U82" s="103">
        <f>INDEX(建具一覧表!$B$4:$D$163,MATCH($S82,建具一覧表!$B$4:$B$163,FALSE),3)</f>
        <v>0</v>
      </c>
      <c r="V82" s="142"/>
      <c r="W82" s="104">
        <f t="shared" ref="W82:W91" si="102">T82*U82*V82</f>
        <v>0</v>
      </c>
      <c r="X82" s="184"/>
      <c r="Y82" s="143"/>
      <c r="Z82" s="105">
        <f>INDEX(建具一覧表!$H$4:$J$163,MATCH($Y82,建具一覧表!$H$4:$H$163,FALSE),2)</f>
        <v>0</v>
      </c>
      <c r="AA82" s="105">
        <f>INDEX(建具一覧表!$H$4:$J$16343,MATCH($Y82,建具一覧表!$H$4:$H$163,FALSE),3)</f>
        <v>0</v>
      </c>
      <c r="AB82" s="177"/>
      <c r="AC82" s="106">
        <f t="shared" si="101"/>
        <v>0</v>
      </c>
    </row>
    <row r="83" spans="1:29" ht="16.5" customHeight="1">
      <c r="A83" s="416"/>
      <c r="B83" s="417"/>
      <c r="C83" s="420"/>
      <c r="D83" s="421"/>
      <c r="E83" s="137"/>
      <c r="F83" s="138"/>
      <c r="G83" s="139"/>
      <c r="H83" s="423"/>
      <c r="I83" s="349" t="s">
        <v>88</v>
      </c>
      <c r="J83" s="351">
        <f>SUMIFS(W81:W91,R81:R91,"東")</f>
        <v>0</v>
      </c>
      <c r="K83" s="352" t="str">
        <f t="shared" ref="K83" si="103">IF(J83="","",J83/$W$92)</f>
        <v/>
      </c>
      <c r="L83" s="353" t="str">
        <f t="shared" ref="L83" si="104">IF(J83="","",IF(K83=100%,"",$G$2))</f>
        <v/>
      </c>
      <c r="M83" s="355" t="str">
        <f>IF(J83="","",IF(K83=100%,100%,K83-L83))</f>
        <v/>
      </c>
      <c r="N83" s="356">
        <f>SUMIFS(AC81:AC91,X81:X91,"東")</f>
        <v>0</v>
      </c>
      <c r="O83" s="357" t="str">
        <f>IF(N83="","",N83/AC92)</f>
        <v/>
      </c>
      <c r="P83" s="359" t="str">
        <f t="shared" ref="P83" si="105">IF(N83="","",IF(O83=100%,"",$G$2))</f>
        <v/>
      </c>
      <c r="Q83" s="360" t="str">
        <f t="shared" ref="Q83" si="106">IF(N83="","",IF(O83=100%,100%,O83-P83))</f>
        <v/>
      </c>
      <c r="R83" s="140"/>
      <c r="S83" s="141"/>
      <c r="T83" s="103">
        <f>INDEX(建具一覧表!$B$4:$D$163,MATCH($S83,建具一覧表!$B$4:$B$163,FALSE),2)</f>
        <v>0</v>
      </c>
      <c r="U83" s="103">
        <f>INDEX(建具一覧表!$B$4:$D$163,MATCH($S83,建具一覧表!$B$4:$B$163,FALSE),3)</f>
        <v>0</v>
      </c>
      <c r="V83" s="142"/>
      <c r="W83" s="104">
        <f t="shared" si="102"/>
        <v>0</v>
      </c>
      <c r="X83" s="184"/>
      <c r="Y83" s="143"/>
      <c r="Z83" s="105">
        <f>INDEX(建具一覧表!$H$4:$J$163,MATCH($Y83,建具一覧表!$H$4:$H$163,FALSE),2)</f>
        <v>0</v>
      </c>
      <c r="AA83" s="105">
        <f>INDEX(建具一覧表!$H$4:$J$16343,MATCH($Y83,建具一覧表!$H$4:$H$163,FALSE),3)</f>
        <v>0</v>
      </c>
      <c r="AB83" s="177"/>
      <c r="AC83" s="106">
        <f t="shared" si="101"/>
        <v>0</v>
      </c>
    </row>
    <row r="84" spans="1:29" ht="16.5" customHeight="1">
      <c r="A84" s="369" t="s">
        <v>85</v>
      </c>
      <c r="B84" s="370"/>
      <c r="C84" s="370"/>
      <c r="D84" s="371"/>
      <c r="E84" s="137"/>
      <c r="F84" s="138"/>
      <c r="G84" s="139"/>
      <c r="H84" s="423"/>
      <c r="I84" s="349"/>
      <c r="J84" s="351"/>
      <c r="K84" s="352"/>
      <c r="L84" s="354"/>
      <c r="M84" s="355"/>
      <c r="N84" s="356"/>
      <c r="O84" s="368"/>
      <c r="P84" s="359"/>
      <c r="Q84" s="361"/>
      <c r="R84" s="140"/>
      <c r="S84" s="141"/>
      <c r="T84" s="103">
        <f>INDEX(建具一覧表!$B$4:$D$163,MATCH($S84,建具一覧表!$B$4:$B$163,FALSE),2)</f>
        <v>0</v>
      </c>
      <c r="U84" s="103">
        <f>INDEX(建具一覧表!$B$4:$D$163,MATCH($S84,建具一覧表!$B$4:$B$163,FALSE),3)</f>
        <v>0</v>
      </c>
      <c r="V84" s="142"/>
      <c r="W84" s="104">
        <f t="shared" si="102"/>
        <v>0</v>
      </c>
      <c r="X84" s="184"/>
      <c r="Y84" s="143"/>
      <c r="Z84" s="105">
        <f>INDEX(建具一覧表!$H$4:$J$163,MATCH($Y84,建具一覧表!$H$4:$H$163,FALSE),2)</f>
        <v>0</v>
      </c>
      <c r="AA84" s="105">
        <f>INDEX(建具一覧表!$H$4:$J$16343,MATCH($Y84,建具一覧表!$H$4:$H$163,FALSE),3)</f>
        <v>0</v>
      </c>
      <c r="AB84" s="177"/>
      <c r="AC84" s="106">
        <f t="shared" si="101"/>
        <v>0</v>
      </c>
    </row>
    <row r="85" spans="1:29" ht="16.5" customHeight="1">
      <c r="A85" s="372"/>
      <c r="B85" s="373"/>
      <c r="C85" s="373"/>
      <c r="D85" s="374"/>
      <c r="E85" s="137"/>
      <c r="F85" s="138"/>
      <c r="G85" s="139"/>
      <c r="H85" s="423"/>
      <c r="I85" s="349" t="s">
        <v>7</v>
      </c>
      <c r="J85" s="351">
        <f>SUMIFS(W81:W91,R81:R91,"南")</f>
        <v>0</v>
      </c>
      <c r="K85" s="352" t="str">
        <f t="shared" ref="K85" si="107">IF(J85="","",J85/$W$92)</f>
        <v/>
      </c>
      <c r="L85" s="353" t="str">
        <f t="shared" ref="L85" si="108">IF(J85="","",IF(K85=100%,"",$G$2))</f>
        <v/>
      </c>
      <c r="M85" s="355" t="str">
        <f t="shared" ref="M85" si="109">IF(J85="","",IF(K85=100%,100%,K85-L85))</f>
        <v/>
      </c>
      <c r="N85" s="356">
        <f>SUMIFS(AC81:AC91,X81:X91,"南")</f>
        <v>0</v>
      </c>
      <c r="O85" s="357" t="str">
        <f>IF(N85="","",N85/AC92)</f>
        <v/>
      </c>
      <c r="P85" s="359" t="str">
        <f t="shared" ref="P85" si="110">IF(N85="","",IF(O85=100%,"",$G$2))</f>
        <v/>
      </c>
      <c r="Q85" s="360" t="str">
        <f t="shared" ref="Q85" si="111">IF(N85="","",IF(O85=100%,100%,O85-P85))</f>
        <v/>
      </c>
      <c r="R85" s="140"/>
      <c r="S85" s="141"/>
      <c r="T85" s="103">
        <f>INDEX(建具一覧表!$B$4:$D$163,MATCH($S85,建具一覧表!$B$4:$B$163,FALSE),2)</f>
        <v>0</v>
      </c>
      <c r="U85" s="103">
        <f>INDEX(建具一覧表!$B$4:$D$163,MATCH($S85,建具一覧表!$B$4:$B$163,FALSE),3)</f>
        <v>0</v>
      </c>
      <c r="V85" s="142"/>
      <c r="W85" s="104">
        <f t="shared" si="102"/>
        <v>0</v>
      </c>
      <c r="X85" s="184"/>
      <c r="Y85" s="143"/>
      <c r="Z85" s="105">
        <f>INDEX(建具一覧表!$H$4:$J$163,MATCH($Y85,建具一覧表!$H$4:$H$163,FALSE),2)</f>
        <v>0</v>
      </c>
      <c r="AA85" s="105">
        <f>INDEX(建具一覧表!$H$4:$J$16343,MATCH($Y85,建具一覧表!$H$4:$H$163,FALSE),3)</f>
        <v>0</v>
      </c>
      <c r="AB85" s="177"/>
      <c r="AC85" s="106">
        <f t="shared" si="101"/>
        <v>0</v>
      </c>
    </row>
    <row r="86" spans="1:29" ht="16.5" customHeight="1">
      <c r="A86" s="144"/>
      <c r="B86" s="145"/>
      <c r="C86" s="145"/>
      <c r="D86" s="146"/>
      <c r="E86" s="137"/>
      <c r="F86" s="138"/>
      <c r="G86" s="139"/>
      <c r="H86" s="423"/>
      <c r="I86" s="349"/>
      <c r="J86" s="351"/>
      <c r="K86" s="352"/>
      <c r="L86" s="354"/>
      <c r="M86" s="355"/>
      <c r="N86" s="356"/>
      <c r="O86" s="368"/>
      <c r="P86" s="359"/>
      <c r="Q86" s="361"/>
      <c r="R86" s="140"/>
      <c r="S86" s="141"/>
      <c r="T86" s="103">
        <f>INDEX(建具一覧表!$B$4:$D$163,MATCH($S86,建具一覧表!$B$4:$B$163,FALSE),2)</f>
        <v>0</v>
      </c>
      <c r="U86" s="103">
        <f>INDEX(建具一覧表!$B$4:$D$163,MATCH($S86,建具一覧表!$B$4:$B$163,FALSE),3)</f>
        <v>0</v>
      </c>
      <c r="V86" s="142"/>
      <c r="W86" s="104">
        <f t="shared" si="102"/>
        <v>0</v>
      </c>
      <c r="X86" s="184"/>
      <c r="Y86" s="143"/>
      <c r="Z86" s="105">
        <f>INDEX(建具一覧表!$H$4:$J$163,MATCH($Y86,建具一覧表!$H$4:$H$163,FALSE),2)</f>
        <v>0</v>
      </c>
      <c r="AA86" s="105">
        <f>INDEX(建具一覧表!$H$4:$J$16343,MATCH($Y86,建具一覧表!$H$4:$H$163,FALSE),3)</f>
        <v>0</v>
      </c>
      <c r="AB86" s="177"/>
      <c r="AC86" s="106">
        <f t="shared" si="101"/>
        <v>0</v>
      </c>
    </row>
    <row r="87" spans="1:29" ht="16.5" customHeight="1">
      <c r="A87" s="144"/>
      <c r="B87" s="145"/>
      <c r="C87" s="145"/>
      <c r="D87" s="146"/>
      <c r="E87" s="137"/>
      <c r="F87" s="138"/>
      <c r="G87" s="139"/>
      <c r="H87" s="423"/>
      <c r="I87" s="349" t="s">
        <v>8</v>
      </c>
      <c r="J87" s="351">
        <f>SUMIFS(W81:W91,R81:R91,"西")</f>
        <v>0</v>
      </c>
      <c r="K87" s="352" t="str">
        <f t="shared" ref="K87" si="112">IF(J87="","",J87/$W$92)</f>
        <v/>
      </c>
      <c r="L87" s="353" t="str">
        <f t="shared" ref="L87" si="113">IF(J87="","",IF(K87=100%,"",$G$2))</f>
        <v/>
      </c>
      <c r="M87" s="355" t="str">
        <f t="shared" ref="M87" si="114">IF(J87="","",IF(K87=100%,100%,K87-L87))</f>
        <v/>
      </c>
      <c r="N87" s="356">
        <f>SUMIFS(AC81:AC91,X81:X91,"西")</f>
        <v>0</v>
      </c>
      <c r="O87" s="357" t="str">
        <f>IF(N87="","",N87/AC92)</f>
        <v/>
      </c>
      <c r="P87" s="359" t="str">
        <f t="shared" ref="P87" si="115">IF(N87="","",IF(O87=100%,"",$G$2))</f>
        <v/>
      </c>
      <c r="Q87" s="360" t="str">
        <f t="shared" ref="Q87" si="116">IF(N87="","",IF(O87=100%,100%,O87-P87))</f>
        <v/>
      </c>
      <c r="R87" s="140"/>
      <c r="S87" s="141"/>
      <c r="T87" s="103">
        <f>INDEX(建具一覧表!$B$4:$D$163,MATCH($S87,建具一覧表!$B$4:$B$163,FALSE),2)</f>
        <v>0</v>
      </c>
      <c r="U87" s="103">
        <f>INDEX(建具一覧表!$B$4:$D$163,MATCH($S87,建具一覧表!$B$4:$B$163,FALSE),3)</f>
        <v>0</v>
      </c>
      <c r="V87" s="142"/>
      <c r="W87" s="104">
        <f t="shared" si="102"/>
        <v>0</v>
      </c>
      <c r="X87" s="184"/>
      <c r="Y87" s="143"/>
      <c r="Z87" s="105">
        <f>INDEX(建具一覧表!$H$4:$J$163,MATCH($Y87,建具一覧表!$H$4:$H$163,FALSE),2)</f>
        <v>0</v>
      </c>
      <c r="AA87" s="105">
        <f>INDEX(建具一覧表!$H$4:$J$16343,MATCH($Y87,建具一覧表!$H$4:$H$163,FALSE),3)</f>
        <v>0</v>
      </c>
      <c r="AB87" s="177"/>
      <c r="AC87" s="106">
        <f t="shared" si="101"/>
        <v>0</v>
      </c>
    </row>
    <row r="88" spans="1:29" ht="16.5" customHeight="1">
      <c r="A88" s="144"/>
      <c r="B88" s="145"/>
      <c r="C88" s="145"/>
      <c r="D88" s="146"/>
      <c r="E88" s="137"/>
      <c r="F88" s="138"/>
      <c r="G88" s="139"/>
      <c r="H88" s="423"/>
      <c r="I88" s="350"/>
      <c r="J88" s="351"/>
      <c r="K88" s="352"/>
      <c r="L88" s="354"/>
      <c r="M88" s="355"/>
      <c r="N88" s="356"/>
      <c r="O88" s="358"/>
      <c r="P88" s="359"/>
      <c r="Q88" s="361"/>
      <c r="R88" s="140"/>
      <c r="S88" s="141"/>
      <c r="T88" s="103">
        <f>INDEX(建具一覧表!$B$4:$D$163,MATCH($S88,建具一覧表!$B$4:$B$163,FALSE),2)</f>
        <v>0</v>
      </c>
      <c r="U88" s="103">
        <f>INDEX(建具一覧表!$B$4:$D$163,MATCH($S88,建具一覧表!$B$4:$B$163,FALSE),3)</f>
        <v>0</v>
      </c>
      <c r="V88" s="142"/>
      <c r="W88" s="104">
        <f t="shared" si="102"/>
        <v>0</v>
      </c>
      <c r="X88" s="184"/>
      <c r="Y88" s="143"/>
      <c r="Z88" s="105">
        <f>INDEX(建具一覧表!$H$4:$J$163,MATCH($Y88,建具一覧表!$H$4:$H$163,FALSE),2)</f>
        <v>0</v>
      </c>
      <c r="AA88" s="105">
        <f>INDEX(建具一覧表!$H$4:$J$16343,MATCH($Y88,建具一覧表!$H$4:$H$163,FALSE),3)</f>
        <v>0</v>
      </c>
      <c r="AB88" s="177"/>
      <c r="AC88" s="106">
        <f t="shared" si="101"/>
        <v>0</v>
      </c>
    </row>
    <row r="89" spans="1:29" ht="16.5" customHeight="1">
      <c r="A89" s="144"/>
      <c r="B89" s="145"/>
      <c r="C89" s="145"/>
      <c r="D89" s="146"/>
      <c r="E89" s="137"/>
      <c r="F89" s="138"/>
      <c r="G89" s="139"/>
      <c r="H89" s="423"/>
      <c r="I89" s="349" t="s">
        <v>89</v>
      </c>
      <c r="J89" s="351">
        <f>SUMIFS(W81:W91,R81:R91,"真上")</f>
        <v>0</v>
      </c>
      <c r="K89" s="352" t="str">
        <f t="shared" ref="K89" si="117">IF(J89="","",J89/$W$92)</f>
        <v/>
      </c>
      <c r="L89" s="353" t="str">
        <f t="shared" ref="L89" si="118">IF(J89="","",IF(K89=100%,"",$G$2))</f>
        <v/>
      </c>
      <c r="M89" s="355" t="str">
        <f t="shared" ref="M89" si="119">IF(J89="","",IF(K89=100%,100%,K89-L89))</f>
        <v/>
      </c>
      <c r="N89" s="356">
        <f>SUMIFS(AC81:AC91,X81:X91,"真上")</f>
        <v>0</v>
      </c>
      <c r="O89" s="357" t="str">
        <f>IF(N89="","",N89/AC94)</f>
        <v/>
      </c>
      <c r="P89" s="359" t="str">
        <f t="shared" ref="P89" si="120">IF(N89="","",IF(O89=100%,"",$G$2))</f>
        <v/>
      </c>
      <c r="Q89" s="360" t="str">
        <f t="shared" ref="Q89" si="121">IF(N89="","",IF(O89=100%,100%,O89-P89))</f>
        <v/>
      </c>
      <c r="R89" s="140"/>
      <c r="S89" s="141"/>
      <c r="T89" s="103">
        <f>INDEX(建具一覧表!$B$4:$D$163,MATCH($S89,建具一覧表!$B$4:$B$163,FALSE),2)</f>
        <v>0</v>
      </c>
      <c r="U89" s="103">
        <f>INDEX(建具一覧表!$B$4:$D$163,MATCH($S89,建具一覧表!$B$4:$B$163,FALSE),3)</f>
        <v>0</v>
      </c>
      <c r="V89" s="142"/>
      <c r="W89" s="104">
        <f t="shared" si="102"/>
        <v>0</v>
      </c>
      <c r="X89" s="184"/>
      <c r="Y89" s="143"/>
      <c r="Z89" s="105">
        <f>INDEX(建具一覧表!$H$4:$J$163,MATCH($Y89,建具一覧表!$H$4:$H$163,FALSE),2)</f>
        <v>0</v>
      </c>
      <c r="AA89" s="105">
        <f>INDEX(建具一覧表!$H$4:$J$16343,MATCH($Y89,建具一覧表!$H$4:$H$163,FALSE),3)</f>
        <v>0</v>
      </c>
      <c r="AB89" s="177"/>
      <c r="AC89" s="106">
        <f t="shared" si="101"/>
        <v>0</v>
      </c>
    </row>
    <row r="90" spans="1:29" ht="16.5" customHeight="1">
      <c r="A90" s="144"/>
      <c r="B90" s="145"/>
      <c r="C90" s="145"/>
      <c r="D90" s="146"/>
      <c r="E90" s="137"/>
      <c r="F90" s="138"/>
      <c r="G90" s="139"/>
      <c r="H90" s="423"/>
      <c r="I90" s="350"/>
      <c r="J90" s="362"/>
      <c r="K90" s="363"/>
      <c r="L90" s="364"/>
      <c r="M90" s="365"/>
      <c r="N90" s="366"/>
      <c r="O90" s="358"/>
      <c r="P90" s="359"/>
      <c r="Q90" s="367"/>
      <c r="R90" s="140"/>
      <c r="S90" s="141"/>
      <c r="T90" s="103">
        <f>INDEX(建具一覧表!$B$4:$D$163,MATCH($S90,建具一覧表!$B$4:$B$163,FALSE),2)</f>
        <v>0</v>
      </c>
      <c r="U90" s="103">
        <f>INDEX(建具一覧表!$B$4:$D$163,MATCH($S90,建具一覧表!$B$4:$B$163,FALSE),3)</f>
        <v>0</v>
      </c>
      <c r="V90" s="142"/>
      <c r="W90" s="104">
        <f t="shared" si="102"/>
        <v>0</v>
      </c>
      <c r="X90" s="184"/>
      <c r="Y90" s="143"/>
      <c r="Z90" s="105">
        <f>INDEX(建具一覧表!$H$4:$J$163,MATCH($Y90,建具一覧表!$H$4:$H$163,FALSE),2)</f>
        <v>0</v>
      </c>
      <c r="AA90" s="105">
        <f>INDEX(建具一覧表!$H$4:$J$16343,MATCH($Y90,建具一覧表!$H$4:$H$163,FALSE),3)</f>
        <v>0</v>
      </c>
      <c r="AB90" s="177"/>
      <c r="AC90" s="106">
        <f t="shared" si="101"/>
        <v>0</v>
      </c>
    </row>
    <row r="91" spans="1:29" ht="16.5" customHeight="1">
      <c r="A91" s="144"/>
      <c r="B91" s="145"/>
      <c r="C91" s="145"/>
      <c r="D91" s="146"/>
      <c r="E91" s="147"/>
      <c r="F91" s="148"/>
      <c r="G91" s="149"/>
      <c r="H91" s="333" t="s">
        <v>90</v>
      </c>
      <c r="I91" s="335"/>
      <c r="J91" s="337">
        <f>SUM(J81:J90)</f>
        <v>0</v>
      </c>
      <c r="K91" s="339" t="e">
        <f>W92/F92</f>
        <v>#DIV/0!</v>
      </c>
      <c r="L91" s="341">
        <f>$G$2</f>
        <v>0.03</v>
      </c>
      <c r="M91" s="343" t="e">
        <f>K91-$G$2</f>
        <v>#DIV/0!</v>
      </c>
      <c r="N91" s="345">
        <f>SUM(N81:N90)</f>
        <v>0</v>
      </c>
      <c r="O91" s="339" t="e">
        <f>AC92/G92</f>
        <v>#DIV/0!</v>
      </c>
      <c r="P91" s="341">
        <f>$G$2</f>
        <v>0.03</v>
      </c>
      <c r="Q91" s="347" t="str">
        <f>IF(N91="","",O91-$G$2)</f>
        <v/>
      </c>
      <c r="R91" s="150"/>
      <c r="S91" s="141"/>
      <c r="T91" s="107">
        <f>INDEX(建具一覧表!$B$4:$D$163,MATCH($S91,建具一覧表!$B$4:$B$163,FALSE),2)</f>
        <v>0</v>
      </c>
      <c r="U91" s="107">
        <f>INDEX(建具一覧表!$B$4:$D$163,MATCH($S91,建具一覧表!$B$4:$B$163,FALSE),3)</f>
        <v>0</v>
      </c>
      <c r="V91" s="151"/>
      <c r="W91" s="104">
        <f t="shared" si="102"/>
        <v>0</v>
      </c>
      <c r="X91" s="185"/>
      <c r="Y91" s="143"/>
      <c r="Z91" s="108">
        <f>INDEX(建具一覧表!$H$4:$J$163,MATCH($Y91,建具一覧表!$H$4:$H$163,FALSE),2)</f>
        <v>0</v>
      </c>
      <c r="AA91" s="108">
        <f>INDEX(建具一覧表!$H$4:$J$16343,MATCH($Y91,建具一覧表!$H$4:$H$163,FALSE),3)</f>
        <v>0</v>
      </c>
      <c r="AB91" s="178"/>
      <c r="AC91" s="106">
        <f t="shared" si="101"/>
        <v>0</v>
      </c>
    </row>
    <row r="92" spans="1:29" s="158" customFormat="1" ht="16.5" customHeight="1" thickBot="1">
      <c r="A92" s="162"/>
      <c r="B92" s="163"/>
      <c r="C92" s="163"/>
      <c r="D92" s="164"/>
      <c r="E92" s="155" t="s">
        <v>2</v>
      </c>
      <c r="F92" s="111">
        <f>SUM(F81:F91)</f>
        <v>0</v>
      </c>
      <c r="G92" s="112">
        <f>SUM(G80:G91)</f>
        <v>0</v>
      </c>
      <c r="H92" s="334"/>
      <c r="I92" s="336"/>
      <c r="J92" s="338"/>
      <c r="K92" s="340"/>
      <c r="L92" s="342"/>
      <c r="M92" s="344"/>
      <c r="N92" s="346"/>
      <c r="O92" s="340"/>
      <c r="P92" s="342"/>
      <c r="Q92" s="348"/>
      <c r="R92" s="186"/>
      <c r="S92" s="187"/>
      <c r="T92" s="157"/>
      <c r="U92" s="157"/>
      <c r="V92" s="179"/>
      <c r="W92" s="110">
        <f>SUM(W81:W91)</f>
        <v>0</v>
      </c>
      <c r="X92" s="186"/>
      <c r="Y92" s="156"/>
      <c r="Z92" s="157"/>
      <c r="AA92" s="157"/>
      <c r="AB92" s="179"/>
      <c r="AC92" s="109">
        <f>SUM(AC81:AC91)</f>
        <v>0</v>
      </c>
    </row>
    <row r="93" spans="1:29" s="119" customFormat="1" ht="17.25" customHeight="1" thickTop="1">
      <c r="A93" s="329" t="s">
        <v>84</v>
      </c>
      <c r="B93" s="330"/>
      <c r="C93" s="325" t="s">
        <v>1</v>
      </c>
      <c r="D93" s="326"/>
      <c r="E93" s="322" t="s">
        <v>68</v>
      </c>
      <c r="F93" s="313" t="s">
        <v>70</v>
      </c>
      <c r="G93" s="319" t="s">
        <v>71</v>
      </c>
      <c r="H93" s="316" t="s">
        <v>78</v>
      </c>
      <c r="I93" s="313" t="s">
        <v>72</v>
      </c>
      <c r="J93" s="467" t="s">
        <v>73</v>
      </c>
      <c r="K93" s="468"/>
      <c r="L93" s="468"/>
      <c r="M93" s="471"/>
      <c r="N93" s="310" t="s">
        <v>69</v>
      </c>
      <c r="O93" s="311"/>
      <c r="P93" s="311"/>
      <c r="Q93" s="312"/>
      <c r="R93" s="470" t="s">
        <v>72</v>
      </c>
      <c r="S93" s="467" t="s">
        <v>74</v>
      </c>
      <c r="T93" s="468"/>
      <c r="U93" s="468"/>
      <c r="V93" s="468"/>
      <c r="W93" s="469"/>
      <c r="X93" s="466" t="s">
        <v>72</v>
      </c>
      <c r="Y93" s="310" t="s">
        <v>77</v>
      </c>
      <c r="Z93" s="311"/>
      <c r="AA93" s="311"/>
      <c r="AB93" s="311"/>
      <c r="AC93" s="465"/>
    </row>
    <row r="94" spans="1:29" s="119" customFormat="1" ht="17.25" customHeight="1">
      <c r="A94" s="331"/>
      <c r="B94" s="332"/>
      <c r="C94" s="327"/>
      <c r="D94" s="328"/>
      <c r="E94" s="323"/>
      <c r="F94" s="314"/>
      <c r="G94" s="320"/>
      <c r="H94" s="317"/>
      <c r="I94" s="314"/>
      <c r="J94" s="463" t="s">
        <v>80</v>
      </c>
      <c r="K94" s="384" t="s">
        <v>81</v>
      </c>
      <c r="L94" s="386" t="s">
        <v>82</v>
      </c>
      <c r="M94" s="388" t="s">
        <v>83</v>
      </c>
      <c r="N94" s="461" t="s">
        <v>80</v>
      </c>
      <c r="O94" s="384" t="s">
        <v>81</v>
      </c>
      <c r="P94" s="386" t="s">
        <v>82</v>
      </c>
      <c r="Q94" s="487" t="s">
        <v>83</v>
      </c>
      <c r="R94" s="375"/>
      <c r="S94" s="489" t="s">
        <v>0</v>
      </c>
      <c r="T94" s="491" t="s">
        <v>76</v>
      </c>
      <c r="U94" s="492"/>
      <c r="V94" s="397" t="s">
        <v>75</v>
      </c>
      <c r="W94" s="120" t="s">
        <v>4</v>
      </c>
      <c r="X94" s="379"/>
      <c r="Y94" s="399" t="s">
        <v>0</v>
      </c>
      <c r="Z94" s="473" t="s">
        <v>76</v>
      </c>
      <c r="AA94" s="474"/>
      <c r="AB94" s="402" t="s">
        <v>75</v>
      </c>
      <c r="AC94" s="121" t="s">
        <v>4</v>
      </c>
    </row>
    <row r="95" spans="1:29" s="128" customFormat="1" ht="22.5" customHeight="1">
      <c r="A95" s="414">
        <v>7</v>
      </c>
      <c r="B95" s="415"/>
      <c r="C95" s="418"/>
      <c r="D95" s="419"/>
      <c r="E95" s="324"/>
      <c r="F95" s="315"/>
      <c r="G95" s="321"/>
      <c r="H95" s="318"/>
      <c r="I95" s="315"/>
      <c r="J95" s="464"/>
      <c r="K95" s="385"/>
      <c r="L95" s="387"/>
      <c r="M95" s="389"/>
      <c r="N95" s="462"/>
      <c r="O95" s="385"/>
      <c r="P95" s="387"/>
      <c r="Q95" s="488"/>
      <c r="R95" s="376"/>
      <c r="S95" s="490"/>
      <c r="T95" s="122" t="s">
        <v>5</v>
      </c>
      <c r="U95" s="123" t="s">
        <v>6</v>
      </c>
      <c r="V95" s="398"/>
      <c r="W95" s="124" t="s">
        <v>86</v>
      </c>
      <c r="X95" s="380"/>
      <c r="Y95" s="400"/>
      <c r="Z95" s="125" t="s">
        <v>5</v>
      </c>
      <c r="AA95" s="126" t="s">
        <v>6</v>
      </c>
      <c r="AB95" s="403"/>
      <c r="AC95" s="127" t="s">
        <v>86</v>
      </c>
    </row>
    <row r="96" spans="1:29" ht="16.5" customHeight="1">
      <c r="A96" s="416"/>
      <c r="B96" s="417"/>
      <c r="C96" s="420"/>
      <c r="D96" s="421"/>
      <c r="E96" s="129"/>
      <c r="F96" s="130"/>
      <c r="G96" s="131"/>
      <c r="H96" s="333" t="s">
        <v>79</v>
      </c>
      <c r="I96" s="486" t="s">
        <v>87</v>
      </c>
      <c r="J96" s="477">
        <f>SUMIFS(W96:W106,R96:R106,"北")</f>
        <v>0</v>
      </c>
      <c r="K96" s="339" t="str">
        <f>IF(J96="","",J96/$W$107)</f>
        <v/>
      </c>
      <c r="L96" s="472" t="str">
        <f>IF(J96="","",IF(K96=100%,"",$G$2))</f>
        <v/>
      </c>
      <c r="M96" s="343" t="str">
        <f>IF(J96="","",IF(K96=100%,100%,K96-L96))</f>
        <v/>
      </c>
      <c r="N96" s="345">
        <f>SUMIFS(AC96:AC106,X96:X106,"北")</f>
        <v>0</v>
      </c>
      <c r="O96" s="339" t="str">
        <f>IF(N96="","",N96/AC107)</f>
        <v/>
      </c>
      <c r="P96" s="472" t="str">
        <f>IF(N96="","",IF(O96=100%,"",$G$2))</f>
        <v/>
      </c>
      <c r="Q96" s="347" t="str">
        <f>IF(N96="","",IF(O96=100%,100%,O96-P96))</f>
        <v/>
      </c>
      <c r="R96" s="132"/>
      <c r="S96" s="159"/>
      <c r="T96" s="99">
        <f>INDEX(建具一覧表!$B$4:$D$163,MATCH($S96,建具一覧表!$B$4:$B$163,FALSE),2)</f>
        <v>0</v>
      </c>
      <c r="U96" s="99">
        <f>INDEX(建具一覧表!$B$4:$D$163,MATCH($S96,建具一覧表!$B$4:$B$163,FALSE),3)</f>
        <v>0</v>
      </c>
      <c r="V96" s="134"/>
      <c r="W96" s="100">
        <f>T96*U96*V96</f>
        <v>0</v>
      </c>
      <c r="X96" s="183"/>
      <c r="Y96" s="135"/>
      <c r="Z96" s="101">
        <f>INDEX(建具一覧表!$H$4:$J$163,MATCH($Y96,建具一覧表!$H$4:$H$163,FALSE),2)</f>
        <v>0</v>
      </c>
      <c r="AA96" s="101">
        <f>INDEX(建具一覧表!$H$4:$J$16343,MATCH($Y96,建具一覧表!$H$4:$H$163,FALSE),3)</f>
        <v>0</v>
      </c>
      <c r="AB96" s="176"/>
      <c r="AC96" s="102">
        <f t="shared" ref="AC96:AC106" si="122">Z96*AA96*AB96</f>
        <v>0</v>
      </c>
    </row>
    <row r="97" spans="1:29" ht="16.5" customHeight="1">
      <c r="A97" s="416"/>
      <c r="B97" s="417"/>
      <c r="C97" s="420"/>
      <c r="D97" s="421"/>
      <c r="E97" s="137"/>
      <c r="F97" s="138"/>
      <c r="G97" s="139"/>
      <c r="H97" s="484"/>
      <c r="I97" s="475"/>
      <c r="J97" s="455"/>
      <c r="K97" s="368"/>
      <c r="L97" s="354"/>
      <c r="M97" s="451"/>
      <c r="N97" s="453"/>
      <c r="O97" s="368"/>
      <c r="P97" s="354"/>
      <c r="Q97" s="361"/>
      <c r="R97" s="140"/>
      <c r="S97" s="141"/>
      <c r="T97" s="103">
        <f>INDEX(建具一覧表!$B$4:$D$163,MATCH($S97,建具一覧表!$B$4:$B$163,FALSE),2)</f>
        <v>0</v>
      </c>
      <c r="U97" s="103">
        <f>INDEX(建具一覧表!$B$4:$D$163,MATCH($S97,建具一覧表!$B$4:$B$163,FALSE),3)</f>
        <v>0</v>
      </c>
      <c r="V97" s="142"/>
      <c r="W97" s="104">
        <f t="shared" ref="W97:W106" si="123">T97*U97*V97</f>
        <v>0</v>
      </c>
      <c r="X97" s="184"/>
      <c r="Y97" s="143"/>
      <c r="Z97" s="105">
        <f>INDEX(建具一覧表!$H$4:$J$163,MATCH($Y97,建具一覧表!$H$4:$H$163,FALSE),2)</f>
        <v>0</v>
      </c>
      <c r="AA97" s="105">
        <f>INDEX(建具一覧表!$H$4:$J$16343,MATCH($Y97,建具一覧表!$H$4:$H$163,FALSE),3)</f>
        <v>0</v>
      </c>
      <c r="AB97" s="177"/>
      <c r="AC97" s="106">
        <f t="shared" si="122"/>
        <v>0</v>
      </c>
    </row>
    <row r="98" spans="1:29" ht="16.5" customHeight="1">
      <c r="A98" s="480"/>
      <c r="B98" s="481"/>
      <c r="C98" s="482"/>
      <c r="D98" s="483"/>
      <c r="E98" s="137"/>
      <c r="F98" s="138"/>
      <c r="G98" s="139"/>
      <c r="H98" s="484"/>
      <c r="I98" s="350" t="s">
        <v>88</v>
      </c>
      <c r="J98" s="454">
        <f>SUMIFS(W96:W106,R96:R106,"東")</f>
        <v>0</v>
      </c>
      <c r="K98" s="357" t="str">
        <f>IF(J98="","",J98/$W$107)</f>
        <v/>
      </c>
      <c r="L98" s="353" t="str">
        <f t="shared" ref="L98" si="124">IF(J98="","",IF(K98=100%,"",$G$2))</f>
        <v/>
      </c>
      <c r="M98" s="450" t="str">
        <f>IF(J98="","",IF(K98=100%,100%,K98-L98))</f>
        <v/>
      </c>
      <c r="N98" s="452">
        <f>SUMIFS(AC96:AC106,X96:X106,"東")</f>
        <v>0</v>
      </c>
      <c r="O98" s="357" t="str">
        <f>IF(N98="","",N98/AC107)</f>
        <v/>
      </c>
      <c r="P98" s="353" t="str">
        <f t="shared" ref="P98" si="125">IF(N98="","",IF(O98=100%,"",$G$2))</f>
        <v/>
      </c>
      <c r="Q98" s="360" t="str">
        <f t="shared" ref="Q98" si="126">IF(N98="","",IF(O98=100%,100%,O98-P98))</f>
        <v/>
      </c>
      <c r="R98" s="140"/>
      <c r="S98" s="141"/>
      <c r="T98" s="103">
        <f>INDEX(建具一覧表!$B$4:$D$163,MATCH($S98,建具一覧表!$B$4:$B$163,FALSE),2)</f>
        <v>0</v>
      </c>
      <c r="U98" s="103">
        <f>INDEX(建具一覧表!$B$4:$D$163,MATCH($S98,建具一覧表!$B$4:$B$163,FALSE),3)</f>
        <v>0</v>
      </c>
      <c r="V98" s="142"/>
      <c r="W98" s="104">
        <f t="shared" si="123"/>
        <v>0</v>
      </c>
      <c r="X98" s="184"/>
      <c r="Y98" s="143"/>
      <c r="Z98" s="105">
        <f>INDEX(建具一覧表!$H$4:$J$163,MATCH($Y98,建具一覧表!$H$4:$H$163,FALSE),2)</f>
        <v>0</v>
      </c>
      <c r="AA98" s="105">
        <f>INDEX(建具一覧表!$H$4:$J$16343,MATCH($Y98,建具一覧表!$H$4:$H$163,FALSE),3)</f>
        <v>0</v>
      </c>
      <c r="AB98" s="177"/>
      <c r="AC98" s="106">
        <f t="shared" si="122"/>
        <v>0</v>
      </c>
    </row>
    <row r="99" spans="1:29" ht="16.5" customHeight="1">
      <c r="A99" s="369" t="s">
        <v>85</v>
      </c>
      <c r="B99" s="370"/>
      <c r="C99" s="370"/>
      <c r="D99" s="371"/>
      <c r="E99" s="137"/>
      <c r="F99" s="138"/>
      <c r="G99" s="139"/>
      <c r="H99" s="484"/>
      <c r="I99" s="475"/>
      <c r="J99" s="455"/>
      <c r="K99" s="368"/>
      <c r="L99" s="354"/>
      <c r="M99" s="451"/>
      <c r="N99" s="453"/>
      <c r="O99" s="368"/>
      <c r="P99" s="354"/>
      <c r="Q99" s="361"/>
      <c r="R99" s="140"/>
      <c r="S99" s="141"/>
      <c r="T99" s="103">
        <f>INDEX(建具一覧表!$B$4:$D$163,MATCH($S99,建具一覧表!$B$4:$B$163,FALSE),2)</f>
        <v>0</v>
      </c>
      <c r="U99" s="103">
        <f>INDEX(建具一覧表!$B$4:$D$163,MATCH($S99,建具一覧表!$B$4:$B$163,FALSE),3)</f>
        <v>0</v>
      </c>
      <c r="V99" s="142"/>
      <c r="W99" s="104">
        <f t="shared" si="123"/>
        <v>0</v>
      </c>
      <c r="X99" s="184"/>
      <c r="Y99" s="143"/>
      <c r="Z99" s="105">
        <f>INDEX(建具一覧表!$H$4:$J$163,MATCH($Y99,建具一覧表!$H$4:$H$163,FALSE),2)</f>
        <v>0</v>
      </c>
      <c r="AA99" s="105">
        <f>INDEX(建具一覧表!$H$4:$J$16343,MATCH($Y99,建具一覧表!$H$4:$H$163,FALSE),3)</f>
        <v>0</v>
      </c>
      <c r="AB99" s="177"/>
      <c r="AC99" s="106">
        <f t="shared" si="122"/>
        <v>0</v>
      </c>
    </row>
    <row r="100" spans="1:29" ht="16.5" customHeight="1">
      <c r="A100" s="372"/>
      <c r="B100" s="373"/>
      <c r="C100" s="373"/>
      <c r="D100" s="374"/>
      <c r="E100" s="137"/>
      <c r="F100" s="138"/>
      <c r="G100" s="139"/>
      <c r="H100" s="484"/>
      <c r="I100" s="350" t="s">
        <v>7</v>
      </c>
      <c r="J100" s="454">
        <f>SUMIFS(W96:W106,R96:R106,"南")</f>
        <v>0</v>
      </c>
      <c r="K100" s="357" t="str">
        <f>IF(J100="","",J100/$W$107)</f>
        <v/>
      </c>
      <c r="L100" s="353" t="str">
        <f t="shared" ref="L100" si="127">IF(J100="","",IF(K100=100%,"",$G$2))</f>
        <v/>
      </c>
      <c r="M100" s="450" t="str">
        <f t="shared" ref="M100" si="128">IF(J100="","",IF(K100=100%,100%,K100-L100))</f>
        <v/>
      </c>
      <c r="N100" s="452">
        <f>SUMIFS(AC96:AC106,X96:X106,"南")</f>
        <v>0</v>
      </c>
      <c r="O100" s="357" t="str">
        <f>IF(N100="","",N100/AC107)</f>
        <v/>
      </c>
      <c r="P100" s="353" t="str">
        <f t="shared" ref="P100" si="129">IF(N100="","",IF(O100=100%,"",$G$2))</f>
        <v/>
      </c>
      <c r="Q100" s="360" t="str">
        <f t="shared" ref="Q100" si="130">IF(N100="","",IF(O100=100%,100%,O100-P100))</f>
        <v/>
      </c>
      <c r="R100" s="140"/>
      <c r="S100" s="141"/>
      <c r="T100" s="103">
        <f>INDEX(建具一覧表!$B$4:$D$163,MATCH($S100,建具一覧表!$B$4:$B$163,FALSE),2)</f>
        <v>0</v>
      </c>
      <c r="U100" s="103">
        <f>INDEX(建具一覧表!$B$4:$D$163,MATCH($S100,建具一覧表!$B$4:$B$163,FALSE),3)</f>
        <v>0</v>
      </c>
      <c r="V100" s="142"/>
      <c r="W100" s="104">
        <f t="shared" si="123"/>
        <v>0</v>
      </c>
      <c r="X100" s="184"/>
      <c r="Y100" s="143"/>
      <c r="Z100" s="105">
        <f>INDEX(建具一覧表!$H$4:$J$163,MATCH($Y100,建具一覧表!$H$4:$H$163,FALSE),2)</f>
        <v>0</v>
      </c>
      <c r="AA100" s="105">
        <f>INDEX(建具一覧表!$H$4:$J$16343,MATCH($Y100,建具一覧表!$H$4:$H$163,FALSE),3)</f>
        <v>0</v>
      </c>
      <c r="AB100" s="177"/>
      <c r="AC100" s="106">
        <f t="shared" si="122"/>
        <v>0</v>
      </c>
    </row>
    <row r="101" spans="1:29" ht="16.5" customHeight="1">
      <c r="A101" s="144"/>
      <c r="B101" s="145"/>
      <c r="C101" s="145"/>
      <c r="D101" s="146"/>
      <c r="E101" s="137"/>
      <c r="F101" s="138"/>
      <c r="G101" s="139"/>
      <c r="H101" s="484"/>
      <c r="I101" s="475"/>
      <c r="J101" s="455"/>
      <c r="K101" s="368"/>
      <c r="L101" s="354"/>
      <c r="M101" s="451"/>
      <c r="N101" s="453"/>
      <c r="O101" s="368"/>
      <c r="P101" s="354"/>
      <c r="Q101" s="361"/>
      <c r="R101" s="140"/>
      <c r="S101" s="141"/>
      <c r="T101" s="103">
        <f>INDEX(建具一覧表!$B$4:$D$163,MATCH($S101,建具一覧表!$B$4:$B$163,FALSE),2)</f>
        <v>0</v>
      </c>
      <c r="U101" s="103">
        <f>INDEX(建具一覧表!$B$4:$D$163,MATCH($S101,建具一覧表!$B$4:$B$163,FALSE),3)</f>
        <v>0</v>
      </c>
      <c r="V101" s="142"/>
      <c r="W101" s="104">
        <f t="shared" si="123"/>
        <v>0</v>
      </c>
      <c r="X101" s="184"/>
      <c r="Y101" s="143"/>
      <c r="Z101" s="105">
        <f>INDEX(建具一覧表!$H$4:$J$163,MATCH($Y101,建具一覧表!$H$4:$H$163,FALSE),2)</f>
        <v>0</v>
      </c>
      <c r="AA101" s="105">
        <f>INDEX(建具一覧表!$H$4:$J$16343,MATCH($Y101,建具一覧表!$H$4:$H$163,FALSE),3)</f>
        <v>0</v>
      </c>
      <c r="AB101" s="177"/>
      <c r="AC101" s="106">
        <f t="shared" si="122"/>
        <v>0</v>
      </c>
    </row>
    <row r="102" spans="1:29" ht="16.5" customHeight="1">
      <c r="A102" s="144"/>
      <c r="B102" s="145"/>
      <c r="C102" s="145"/>
      <c r="D102" s="146"/>
      <c r="E102" s="137"/>
      <c r="F102" s="138"/>
      <c r="G102" s="139"/>
      <c r="H102" s="484"/>
      <c r="I102" s="350" t="s">
        <v>8</v>
      </c>
      <c r="J102" s="454">
        <f>SUMIFS(W96:W106,R96:R106,"西")</f>
        <v>0</v>
      </c>
      <c r="K102" s="357" t="str">
        <f>IF(J102="","",J102/$W$107)</f>
        <v/>
      </c>
      <c r="L102" s="353" t="str">
        <f t="shared" ref="L102" si="131">IF(J102="","",IF(K102=100%,"",$G$2))</f>
        <v/>
      </c>
      <c r="M102" s="450" t="str">
        <f t="shared" ref="M102" si="132">IF(J102="","",IF(K102=100%,100%,K102-L102))</f>
        <v/>
      </c>
      <c r="N102" s="452">
        <f>SUMIFS(AC96:AC106,X96:X106,"西")</f>
        <v>0</v>
      </c>
      <c r="O102" s="357" t="str">
        <f>IF(N102="","",N102/AC107)</f>
        <v/>
      </c>
      <c r="P102" s="353" t="str">
        <f t="shared" ref="P102" si="133">IF(N102="","",IF(O102=100%,"",$G$2))</f>
        <v/>
      </c>
      <c r="Q102" s="360" t="str">
        <f t="shared" ref="Q102" si="134">IF(N102="","",IF(O102=100%,100%,O102-P102))</f>
        <v/>
      </c>
      <c r="R102" s="140"/>
      <c r="S102" s="141"/>
      <c r="T102" s="103">
        <f>INDEX(建具一覧表!$B$4:$D$163,MATCH($S102,建具一覧表!$B$4:$B$163,FALSE),2)</f>
        <v>0</v>
      </c>
      <c r="U102" s="103">
        <f>INDEX(建具一覧表!$B$4:$D$163,MATCH($S102,建具一覧表!$B$4:$B$163,FALSE),3)</f>
        <v>0</v>
      </c>
      <c r="V102" s="142"/>
      <c r="W102" s="104">
        <f t="shared" si="123"/>
        <v>0</v>
      </c>
      <c r="X102" s="184"/>
      <c r="Y102" s="143"/>
      <c r="Z102" s="105">
        <f>INDEX(建具一覧表!$H$4:$J$163,MATCH($Y102,建具一覧表!$H$4:$H$163,FALSE),2)</f>
        <v>0</v>
      </c>
      <c r="AA102" s="105">
        <f>INDEX(建具一覧表!$H$4:$J$16343,MATCH($Y102,建具一覧表!$H$4:$H$163,FALSE),3)</f>
        <v>0</v>
      </c>
      <c r="AB102" s="177"/>
      <c r="AC102" s="106">
        <f t="shared" si="122"/>
        <v>0</v>
      </c>
    </row>
    <row r="103" spans="1:29" ht="16.5" customHeight="1">
      <c r="A103" s="144"/>
      <c r="B103" s="145"/>
      <c r="C103" s="145"/>
      <c r="D103" s="146"/>
      <c r="E103" s="137"/>
      <c r="F103" s="138"/>
      <c r="G103" s="139"/>
      <c r="H103" s="484"/>
      <c r="I103" s="475"/>
      <c r="J103" s="455"/>
      <c r="K103" s="368"/>
      <c r="L103" s="354"/>
      <c r="M103" s="451"/>
      <c r="N103" s="453"/>
      <c r="O103" s="368"/>
      <c r="P103" s="354"/>
      <c r="Q103" s="361"/>
      <c r="R103" s="140"/>
      <c r="S103" s="141"/>
      <c r="T103" s="103">
        <f>INDEX(建具一覧表!$B$4:$D$163,MATCH($S103,建具一覧表!$B$4:$B$163,FALSE),2)</f>
        <v>0</v>
      </c>
      <c r="U103" s="103">
        <f>INDEX(建具一覧表!$B$4:$D$163,MATCH($S103,建具一覧表!$B$4:$B$163,FALSE),3)</f>
        <v>0</v>
      </c>
      <c r="V103" s="142"/>
      <c r="W103" s="104">
        <f t="shared" si="123"/>
        <v>0</v>
      </c>
      <c r="X103" s="184"/>
      <c r="Y103" s="143"/>
      <c r="Z103" s="105">
        <f>INDEX(建具一覧表!$H$4:$J$163,MATCH($Y103,建具一覧表!$H$4:$H$163,FALSE),2)</f>
        <v>0</v>
      </c>
      <c r="AA103" s="105">
        <f>INDEX(建具一覧表!$H$4:$J$16343,MATCH($Y103,建具一覧表!$H$4:$H$163,FALSE),3)</f>
        <v>0</v>
      </c>
      <c r="AB103" s="177"/>
      <c r="AC103" s="106">
        <f t="shared" si="122"/>
        <v>0</v>
      </c>
    </row>
    <row r="104" spans="1:29" ht="16.5" customHeight="1">
      <c r="A104" s="144"/>
      <c r="B104" s="145"/>
      <c r="C104" s="145"/>
      <c r="D104" s="146"/>
      <c r="E104" s="137"/>
      <c r="F104" s="138"/>
      <c r="G104" s="139"/>
      <c r="H104" s="484"/>
      <c r="I104" s="350" t="s">
        <v>89</v>
      </c>
      <c r="J104" s="454">
        <f>SUMIFS(W96:W106,R96:R106,"真上")</f>
        <v>0</v>
      </c>
      <c r="K104" s="357" t="str">
        <f>IF(J104="","",J104/$W$107)</f>
        <v/>
      </c>
      <c r="L104" s="353" t="str">
        <f t="shared" ref="L104" si="135">IF(J104="","",IF(K104=100%,"",$G$2))</f>
        <v/>
      </c>
      <c r="M104" s="450" t="str">
        <f t="shared" ref="M104" si="136">IF(J104="","",IF(K104=100%,100%,K104-L104))</f>
        <v/>
      </c>
      <c r="N104" s="452">
        <f>SUMIFS(AC96:AC106,X96:X106,"真上")</f>
        <v>0</v>
      </c>
      <c r="O104" s="357" t="str">
        <f>IF(N104="","",N104/AC109)</f>
        <v/>
      </c>
      <c r="P104" s="353" t="str">
        <f t="shared" ref="P104" si="137">IF(N104="","",IF(O104=100%,"",$G$2))</f>
        <v/>
      </c>
      <c r="Q104" s="360" t="str">
        <f t="shared" ref="Q104" si="138">IF(N104="","",IF(O104=100%,100%,O104-P104))</f>
        <v/>
      </c>
      <c r="R104" s="140"/>
      <c r="S104" s="141"/>
      <c r="T104" s="103">
        <f>INDEX(建具一覧表!$B$4:$D$163,MATCH($S104,建具一覧表!$B$4:$B$163,FALSE),2)</f>
        <v>0</v>
      </c>
      <c r="U104" s="103">
        <f>INDEX(建具一覧表!$B$4:$D$163,MATCH($S104,建具一覧表!$B$4:$B$163,FALSE),3)</f>
        <v>0</v>
      </c>
      <c r="V104" s="142"/>
      <c r="W104" s="104">
        <f t="shared" si="123"/>
        <v>0</v>
      </c>
      <c r="X104" s="184"/>
      <c r="Y104" s="143"/>
      <c r="Z104" s="105">
        <f>INDEX(建具一覧表!$H$4:$J$163,MATCH($Y104,建具一覧表!$H$4:$H$163,FALSE),2)</f>
        <v>0</v>
      </c>
      <c r="AA104" s="105">
        <f>INDEX(建具一覧表!$H$4:$J$16343,MATCH($Y104,建具一覧表!$H$4:$H$163,FALSE),3)</f>
        <v>0</v>
      </c>
      <c r="AB104" s="177"/>
      <c r="AC104" s="106">
        <f t="shared" si="122"/>
        <v>0</v>
      </c>
    </row>
    <row r="105" spans="1:29" ht="16.5" customHeight="1">
      <c r="A105" s="144"/>
      <c r="B105" s="145"/>
      <c r="C105" s="145"/>
      <c r="D105" s="146"/>
      <c r="E105" s="137"/>
      <c r="F105" s="138"/>
      <c r="G105" s="139"/>
      <c r="H105" s="485"/>
      <c r="I105" s="479"/>
      <c r="J105" s="456"/>
      <c r="K105" s="457"/>
      <c r="L105" s="364"/>
      <c r="M105" s="458"/>
      <c r="N105" s="459"/>
      <c r="O105" s="457"/>
      <c r="P105" s="364"/>
      <c r="Q105" s="367"/>
      <c r="R105" s="140"/>
      <c r="S105" s="141"/>
      <c r="T105" s="103">
        <f>INDEX(建具一覧表!$B$4:$D$163,MATCH($S105,建具一覧表!$B$4:$B$163,FALSE),2)</f>
        <v>0</v>
      </c>
      <c r="U105" s="103">
        <f>INDEX(建具一覧表!$B$4:$D$163,MATCH($S105,建具一覧表!$B$4:$B$163,FALSE),3)</f>
        <v>0</v>
      </c>
      <c r="V105" s="142"/>
      <c r="W105" s="104">
        <f t="shared" si="123"/>
        <v>0</v>
      </c>
      <c r="X105" s="184"/>
      <c r="Y105" s="143"/>
      <c r="Z105" s="105">
        <f>INDEX(建具一覧表!$H$4:$J$163,MATCH($Y105,建具一覧表!$H$4:$H$163,FALSE),2)</f>
        <v>0</v>
      </c>
      <c r="AA105" s="105">
        <f>INDEX(建具一覧表!$H$4:$J$16343,MATCH($Y105,建具一覧表!$H$4:$H$163,FALSE),3)</f>
        <v>0</v>
      </c>
      <c r="AB105" s="177"/>
      <c r="AC105" s="106">
        <f t="shared" si="122"/>
        <v>0</v>
      </c>
    </row>
    <row r="106" spans="1:29" ht="16.5" customHeight="1">
      <c r="A106" s="144"/>
      <c r="B106" s="145"/>
      <c r="C106" s="145"/>
      <c r="D106" s="146"/>
      <c r="E106" s="147"/>
      <c r="F106" s="148"/>
      <c r="G106" s="149"/>
      <c r="H106" s="333" t="s">
        <v>90</v>
      </c>
      <c r="I106" s="335"/>
      <c r="J106" s="477">
        <f>SUM(J96:J105)</f>
        <v>0</v>
      </c>
      <c r="K106" s="339" t="e">
        <f>W107/F107</f>
        <v>#DIV/0!</v>
      </c>
      <c r="L106" s="341">
        <f>$G$2</f>
        <v>0.03</v>
      </c>
      <c r="M106" s="343" t="e">
        <f>K106-$G$2</f>
        <v>#DIV/0!</v>
      </c>
      <c r="N106" s="345">
        <f>SUM(N96:N105)</f>
        <v>0</v>
      </c>
      <c r="O106" s="339" t="e">
        <f>AC107/G107</f>
        <v>#DIV/0!</v>
      </c>
      <c r="P106" s="341">
        <f>$G$2</f>
        <v>0.03</v>
      </c>
      <c r="Q106" s="347" t="str">
        <f>IF(N106="","",O106-$G$2)</f>
        <v/>
      </c>
      <c r="R106" s="150"/>
      <c r="S106" s="141"/>
      <c r="T106" s="107">
        <f>INDEX(建具一覧表!$B$4:$D$163,MATCH($S106,建具一覧表!$B$4:$B$163,FALSE),2)</f>
        <v>0</v>
      </c>
      <c r="U106" s="107">
        <f>INDEX(建具一覧表!$B$4:$D$163,MATCH($S106,建具一覧表!$B$4:$B$163,FALSE),3)</f>
        <v>0</v>
      </c>
      <c r="V106" s="151"/>
      <c r="W106" s="104">
        <f t="shared" si="123"/>
        <v>0</v>
      </c>
      <c r="X106" s="185"/>
      <c r="Y106" s="143"/>
      <c r="Z106" s="108">
        <f>INDEX(建具一覧表!$H$4:$J$163,MATCH($Y106,建具一覧表!$H$4:$H$163,FALSE),2)</f>
        <v>0</v>
      </c>
      <c r="AA106" s="108">
        <f>INDEX(建具一覧表!$H$4:$J$16343,MATCH($Y106,建具一覧表!$H$4:$H$163,FALSE),3)</f>
        <v>0</v>
      </c>
      <c r="AB106" s="178"/>
      <c r="AC106" s="106">
        <f t="shared" si="122"/>
        <v>0</v>
      </c>
    </row>
    <row r="107" spans="1:29" s="158" customFormat="1" ht="16.5" customHeight="1" thickBot="1">
      <c r="A107" s="152"/>
      <c r="B107" s="153"/>
      <c r="C107" s="153"/>
      <c r="D107" s="154"/>
      <c r="E107" s="155" t="s">
        <v>2</v>
      </c>
      <c r="F107" s="111">
        <f>SUM(F96:F106)</f>
        <v>0</v>
      </c>
      <c r="G107" s="112">
        <f>SUM(G95:G106)</f>
        <v>0</v>
      </c>
      <c r="H107" s="476"/>
      <c r="I107" s="336"/>
      <c r="J107" s="478"/>
      <c r="K107" s="340"/>
      <c r="L107" s="342"/>
      <c r="M107" s="344"/>
      <c r="N107" s="346"/>
      <c r="O107" s="340"/>
      <c r="P107" s="342"/>
      <c r="Q107" s="348"/>
      <c r="R107" s="186"/>
      <c r="S107" s="187"/>
      <c r="T107" s="157"/>
      <c r="U107" s="157"/>
      <c r="V107" s="179"/>
      <c r="W107" s="110">
        <f>SUM(W96:W106)</f>
        <v>0</v>
      </c>
      <c r="X107" s="186"/>
      <c r="Y107" s="156"/>
      <c r="Z107" s="157"/>
      <c r="AA107" s="157"/>
      <c r="AB107" s="179"/>
      <c r="AC107" s="109">
        <f>SUM(AC96:AC106)</f>
        <v>0</v>
      </c>
    </row>
    <row r="108" spans="1:29" s="119" customFormat="1" ht="17.25" customHeight="1" thickTop="1">
      <c r="A108" s="493" t="s">
        <v>84</v>
      </c>
      <c r="B108" s="494"/>
      <c r="C108" s="495" t="s">
        <v>1</v>
      </c>
      <c r="D108" s="496"/>
      <c r="E108" s="322" t="s">
        <v>68</v>
      </c>
      <c r="F108" s="313" t="s">
        <v>70</v>
      </c>
      <c r="G108" s="319" t="s">
        <v>71</v>
      </c>
      <c r="H108" s="316" t="s">
        <v>78</v>
      </c>
      <c r="I108" s="313" t="s">
        <v>72</v>
      </c>
      <c r="J108" s="467" t="s">
        <v>73</v>
      </c>
      <c r="K108" s="468"/>
      <c r="L108" s="468"/>
      <c r="M108" s="471"/>
      <c r="N108" s="310" t="s">
        <v>69</v>
      </c>
      <c r="O108" s="311"/>
      <c r="P108" s="311"/>
      <c r="Q108" s="312"/>
      <c r="R108" s="470" t="s">
        <v>72</v>
      </c>
      <c r="S108" s="467" t="s">
        <v>74</v>
      </c>
      <c r="T108" s="468"/>
      <c r="U108" s="468"/>
      <c r="V108" s="468"/>
      <c r="W108" s="469"/>
      <c r="X108" s="466" t="s">
        <v>72</v>
      </c>
      <c r="Y108" s="310" t="s">
        <v>77</v>
      </c>
      <c r="Z108" s="311"/>
      <c r="AA108" s="311"/>
      <c r="AB108" s="311"/>
      <c r="AC108" s="465"/>
    </row>
    <row r="109" spans="1:29" s="119" customFormat="1" ht="17.25" customHeight="1">
      <c r="A109" s="331"/>
      <c r="B109" s="332"/>
      <c r="C109" s="327"/>
      <c r="D109" s="328"/>
      <c r="E109" s="323"/>
      <c r="F109" s="314"/>
      <c r="G109" s="320"/>
      <c r="H109" s="317"/>
      <c r="I109" s="314"/>
      <c r="J109" s="463" t="s">
        <v>80</v>
      </c>
      <c r="K109" s="384" t="s">
        <v>81</v>
      </c>
      <c r="L109" s="386" t="s">
        <v>82</v>
      </c>
      <c r="M109" s="388" t="s">
        <v>83</v>
      </c>
      <c r="N109" s="461" t="s">
        <v>80</v>
      </c>
      <c r="O109" s="384" t="s">
        <v>81</v>
      </c>
      <c r="P109" s="386" t="s">
        <v>82</v>
      </c>
      <c r="Q109" s="487" t="s">
        <v>83</v>
      </c>
      <c r="R109" s="375"/>
      <c r="S109" s="489" t="s">
        <v>0</v>
      </c>
      <c r="T109" s="491" t="s">
        <v>76</v>
      </c>
      <c r="U109" s="492"/>
      <c r="V109" s="397" t="s">
        <v>75</v>
      </c>
      <c r="W109" s="120" t="s">
        <v>4</v>
      </c>
      <c r="X109" s="379"/>
      <c r="Y109" s="399" t="s">
        <v>0</v>
      </c>
      <c r="Z109" s="473" t="s">
        <v>76</v>
      </c>
      <c r="AA109" s="474"/>
      <c r="AB109" s="402" t="s">
        <v>75</v>
      </c>
      <c r="AC109" s="121" t="s">
        <v>4</v>
      </c>
    </row>
    <row r="110" spans="1:29" s="128" customFormat="1" ht="22.5" customHeight="1">
      <c r="A110" s="414">
        <v>8</v>
      </c>
      <c r="B110" s="415"/>
      <c r="C110" s="418"/>
      <c r="D110" s="419"/>
      <c r="E110" s="324"/>
      <c r="F110" s="315"/>
      <c r="G110" s="321"/>
      <c r="H110" s="318"/>
      <c r="I110" s="315"/>
      <c r="J110" s="464"/>
      <c r="K110" s="385"/>
      <c r="L110" s="387"/>
      <c r="M110" s="389"/>
      <c r="N110" s="462"/>
      <c r="O110" s="385"/>
      <c r="P110" s="387"/>
      <c r="Q110" s="488"/>
      <c r="R110" s="376"/>
      <c r="S110" s="490"/>
      <c r="T110" s="122" t="s">
        <v>5</v>
      </c>
      <c r="U110" s="123" t="s">
        <v>6</v>
      </c>
      <c r="V110" s="398"/>
      <c r="W110" s="124" t="s">
        <v>86</v>
      </c>
      <c r="X110" s="380"/>
      <c r="Y110" s="400"/>
      <c r="Z110" s="125" t="s">
        <v>5</v>
      </c>
      <c r="AA110" s="126" t="s">
        <v>6</v>
      </c>
      <c r="AB110" s="403"/>
      <c r="AC110" s="127" t="s">
        <v>86</v>
      </c>
    </row>
    <row r="111" spans="1:29" ht="16.5" customHeight="1">
      <c r="A111" s="416"/>
      <c r="B111" s="417"/>
      <c r="C111" s="420"/>
      <c r="D111" s="421"/>
      <c r="E111" s="129"/>
      <c r="F111" s="130"/>
      <c r="G111" s="131"/>
      <c r="H111" s="333" t="s">
        <v>79</v>
      </c>
      <c r="I111" s="486" t="s">
        <v>87</v>
      </c>
      <c r="J111" s="477">
        <f>SUMIFS(W111:W121,R111:R121,"北")</f>
        <v>0</v>
      </c>
      <c r="K111" s="339" t="str">
        <f>IF(J111="","",J111/$W$122)</f>
        <v/>
      </c>
      <c r="L111" s="472" t="str">
        <f>IF(J111="","",IF(K111=100%,"",$G$2))</f>
        <v/>
      </c>
      <c r="M111" s="343" t="str">
        <f>IF(J111="","",IF(K111=100%,100%,K111-L111))</f>
        <v/>
      </c>
      <c r="N111" s="345">
        <f>SUMIFS(AC111:AC121,X111:X121,"北")</f>
        <v>0</v>
      </c>
      <c r="O111" s="339" t="str">
        <f>IF(N111="","",N111/AC122)</f>
        <v/>
      </c>
      <c r="P111" s="472" t="str">
        <f>IF(N111="","",IF(O111=100%,"",$G$2))</f>
        <v/>
      </c>
      <c r="Q111" s="347" t="str">
        <f>IF(N111="","",IF(O111=100%,100%,O111-P111))</f>
        <v/>
      </c>
      <c r="R111" s="132"/>
      <c r="S111" s="159"/>
      <c r="T111" s="99">
        <f>INDEX(建具一覧表!$B$4:$D$163,MATCH($S111,建具一覧表!$B$4:$B$163,FALSE),2)</f>
        <v>0</v>
      </c>
      <c r="U111" s="99">
        <f>INDEX(建具一覧表!$B$4:$D$163,MATCH($S111,建具一覧表!$B$4:$B$163,FALSE),3)</f>
        <v>0</v>
      </c>
      <c r="V111" s="134"/>
      <c r="W111" s="100">
        <f>T111*U111*V111</f>
        <v>0</v>
      </c>
      <c r="X111" s="183"/>
      <c r="Y111" s="135"/>
      <c r="Z111" s="101">
        <f>INDEX(建具一覧表!$H$4:$J$163,MATCH($Y111,建具一覧表!$H$4:$H$163,FALSE),2)</f>
        <v>0</v>
      </c>
      <c r="AA111" s="101">
        <f>INDEX(建具一覧表!$H$4:$J$16343,MATCH($Y111,建具一覧表!$H$4:$H$163,FALSE),3)</f>
        <v>0</v>
      </c>
      <c r="AB111" s="176"/>
      <c r="AC111" s="102">
        <f t="shared" ref="AC111:AC121" si="139">Z111*AA111*AB111</f>
        <v>0</v>
      </c>
    </row>
    <row r="112" spans="1:29" ht="16.5" customHeight="1">
      <c r="A112" s="416"/>
      <c r="B112" s="417"/>
      <c r="C112" s="420"/>
      <c r="D112" s="421"/>
      <c r="E112" s="137"/>
      <c r="F112" s="138"/>
      <c r="G112" s="139"/>
      <c r="H112" s="484"/>
      <c r="I112" s="475"/>
      <c r="J112" s="455"/>
      <c r="K112" s="368"/>
      <c r="L112" s="354"/>
      <c r="M112" s="451"/>
      <c r="N112" s="453"/>
      <c r="O112" s="368"/>
      <c r="P112" s="354"/>
      <c r="Q112" s="361"/>
      <c r="R112" s="140"/>
      <c r="S112" s="141"/>
      <c r="T112" s="103">
        <f>INDEX(建具一覧表!$B$4:$D$163,MATCH($S112,建具一覧表!$B$4:$B$163,FALSE),2)</f>
        <v>0</v>
      </c>
      <c r="U112" s="103">
        <f>INDEX(建具一覧表!$B$4:$D$163,MATCH($S112,建具一覧表!$B$4:$B$163,FALSE),3)</f>
        <v>0</v>
      </c>
      <c r="V112" s="142"/>
      <c r="W112" s="104">
        <f t="shared" ref="W112:W121" si="140">T112*U112*V112</f>
        <v>0</v>
      </c>
      <c r="X112" s="184"/>
      <c r="Y112" s="143"/>
      <c r="Z112" s="105">
        <f>INDEX(建具一覧表!$H$4:$J$163,MATCH($Y112,建具一覧表!$H$4:$H$163,FALSE),2)</f>
        <v>0</v>
      </c>
      <c r="AA112" s="105">
        <f>INDEX(建具一覧表!$H$4:$J$16343,MATCH($Y112,建具一覧表!$H$4:$H$163,FALSE),3)</f>
        <v>0</v>
      </c>
      <c r="AB112" s="177"/>
      <c r="AC112" s="106">
        <f t="shared" si="139"/>
        <v>0</v>
      </c>
    </row>
    <row r="113" spans="1:29" ht="16.5" customHeight="1">
      <c r="A113" s="480"/>
      <c r="B113" s="481"/>
      <c r="C113" s="482"/>
      <c r="D113" s="483"/>
      <c r="E113" s="137"/>
      <c r="F113" s="138"/>
      <c r="G113" s="139"/>
      <c r="H113" s="484"/>
      <c r="I113" s="350" t="s">
        <v>88</v>
      </c>
      <c r="J113" s="454">
        <f>SUMIFS(W111:W121,R111:R121,"東")</f>
        <v>0</v>
      </c>
      <c r="K113" s="357" t="str">
        <f>IF(J113="","",J113/$W$122)</f>
        <v/>
      </c>
      <c r="L113" s="353" t="str">
        <f t="shared" ref="L113" si="141">IF(J113="","",IF(K113=100%,"",$G$2))</f>
        <v/>
      </c>
      <c r="M113" s="450" t="str">
        <f>IF(J113="","",IF(K113=100%,100%,K113-L113))</f>
        <v/>
      </c>
      <c r="N113" s="452">
        <f>SUMIFS(AC111:AC121,X111:X121,"東")</f>
        <v>0</v>
      </c>
      <c r="O113" s="357" t="str">
        <f>IF(N113="","",N113/AC122)</f>
        <v/>
      </c>
      <c r="P113" s="353" t="str">
        <f t="shared" ref="P113" si="142">IF(N113="","",IF(O113=100%,"",$G$2))</f>
        <v/>
      </c>
      <c r="Q113" s="360" t="str">
        <f t="shared" ref="Q113" si="143">IF(N113="","",IF(O113=100%,100%,O113-P113))</f>
        <v/>
      </c>
      <c r="R113" s="140"/>
      <c r="S113" s="141"/>
      <c r="T113" s="103">
        <f>INDEX(建具一覧表!$B$4:$D$163,MATCH($S113,建具一覧表!$B$4:$B$163,FALSE),2)</f>
        <v>0</v>
      </c>
      <c r="U113" s="103">
        <f>INDEX(建具一覧表!$B$4:$D$163,MATCH($S113,建具一覧表!$B$4:$B$163,FALSE),3)</f>
        <v>0</v>
      </c>
      <c r="V113" s="142"/>
      <c r="W113" s="104">
        <f t="shared" si="140"/>
        <v>0</v>
      </c>
      <c r="X113" s="184"/>
      <c r="Y113" s="143"/>
      <c r="Z113" s="105">
        <f>INDEX(建具一覧表!$H$4:$J$163,MATCH($Y113,建具一覧表!$H$4:$H$163,FALSE),2)</f>
        <v>0</v>
      </c>
      <c r="AA113" s="105">
        <f>INDEX(建具一覧表!$H$4:$J$16343,MATCH($Y113,建具一覧表!$H$4:$H$163,FALSE),3)</f>
        <v>0</v>
      </c>
      <c r="AB113" s="177"/>
      <c r="AC113" s="106">
        <f t="shared" si="139"/>
        <v>0</v>
      </c>
    </row>
    <row r="114" spans="1:29" ht="16.5" customHeight="1">
      <c r="A114" s="369" t="s">
        <v>85</v>
      </c>
      <c r="B114" s="370"/>
      <c r="C114" s="370"/>
      <c r="D114" s="371"/>
      <c r="E114" s="137"/>
      <c r="F114" s="138"/>
      <c r="G114" s="139"/>
      <c r="H114" s="484"/>
      <c r="I114" s="475"/>
      <c r="J114" s="455"/>
      <c r="K114" s="368"/>
      <c r="L114" s="354"/>
      <c r="M114" s="451"/>
      <c r="N114" s="453"/>
      <c r="O114" s="368"/>
      <c r="P114" s="354"/>
      <c r="Q114" s="361"/>
      <c r="R114" s="140"/>
      <c r="S114" s="141"/>
      <c r="T114" s="103">
        <f>INDEX(建具一覧表!$B$4:$D$163,MATCH($S114,建具一覧表!$B$4:$B$163,FALSE),2)</f>
        <v>0</v>
      </c>
      <c r="U114" s="103">
        <f>INDEX(建具一覧表!$B$4:$D$163,MATCH($S114,建具一覧表!$B$4:$B$163,FALSE),3)</f>
        <v>0</v>
      </c>
      <c r="V114" s="142"/>
      <c r="W114" s="104">
        <f t="shared" si="140"/>
        <v>0</v>
      </c>
      <c r="X114" s="184"/>
      <c r="Y114" s="143"/>
      <c r="Z114" s="105">
        <f>INDEX(建具一覧表!$H$4:$J$163,MATCH($Y114,建具一覧表!$H$4:$H$163,FALSE),2)</f>
        <v>0</v>
      </c>
      <c r="AA114" s="105">
        <f>INDEX(建具一覧表!$H$4:$J$16343,MATCH($Y114,建具一覧表!$H$4:$H$163,FALSE),3)</f>
        <v>0</v>
      </c>
      <c r="AB114" s="177"/>
      <c r="AC114" s="106">
        <f t="shared" si="139"/>
        <v>0</v>
      </c>
    </row>
    <row r="115" spans="1:29" ht="16.5" customHeight="1">
      <c r="A115" s="372"/>
      <c r="B115" s="373"/>
      <c r="C115" s="373"/>
      <c r="D115" s="374"/>
      <c r="E115" s="137"/>
      <c r="F115" s="138"/>
      <c r="G115" s="139"/>
      <c r="H115" s="484"/>
      <c r="I115" s="350" t="s">
        <v>7</v>
      </c>
      <c r="J115" s="454">
        <f>SUMIFS(W111:W121,R111:R121,"南")</f>
        <v>0</v>
      </c>
      <c r="K115" s="357" t="str">
        <f>IF(J115="","",J115/$W$122)</f>
        <v/>
      </c>
      <c r="L115" s="353" t="str">
        <f t="shared" ref="L115" si="144">IF(J115="","",IF(K115=100%,"",$G$2))</f>
        <v/>
      </c>
      <c r="M115" s="450" t="str">
        <f t="shared" ref="M115" si="145">IF(J115="","",IF(K115=100%,100%,K115-L115))</f>
        <v/>
      </c>
      <c r="N115" s="452">
        <f>SUMIFS(AC111:AC121,X111:X121,"南")</f>
        <v>0</v>
      </c>
      <c r="O115" s="357" t="str">
        <f>IF(N115="","",N115/AC122)</f>
        <v/>
      </c>
      <c r="P115" s="353" t="str">
        <f t="shared" ref="P115" si="146">IF(N115="","",IF(O115=100%,"",$G$2))</f>
        <v/>
      </c>
      <c r="Q115" s="360" t="str">
        <f t="shared" ref="Q115" si="147">IF(N115="","",IF(O115=100%,100%,O115-P115))</f>
        <v/>
      </c>
      <c r="R115" s="140"/>
      <c r="S115" s="141"/>
      <c r="T115" s="103">
        <f>INDEX(建具一覧表!$B$4:$D$163,MATCH($S115,建具一覧表!$B$4:$B$163,FALSE),2)</f>
        <v>0</v>
      </c>
      <c r="U115" s="103">
        <f>INDEX(建具一覧表!$B$4:$D$163,MATCH($S115,建具一覧表!$B$4:$B$163,FALSE),3)</f>
        <v>0</v>
      </c>
      <c r="V115" s="142"/>
      <c r="W115" s="104">
        <f t="shared" si="140"/>
        <v>0</v>
      </c>
      <c r="X115" s="184"/>
      <c r="Y115" s="143"/>
      <c r="Z115" s="105">
        <f>INDEX(建具一覧表!$H$4:$J$163,MATCH($Y115,建具一覧表!$H$4:$H$163,FALSE),2)</f>
        <v>0</v>
      </c>
      <c r="AA115" s="105">
        <f>INDEX(建具一覧表!$H$4:$J$16343,MATCH($Y115,建具一覧表!$H$4:$H$163,FALSE),3)</f>
        <v>0</v>
      </c>
      <c r="AB115" s="177"/>
      <c r="AC115" s="106">
        <f t="shared" si="139"/>
        <v>0</v>
      </c>
    </row>
    <row r="116" spans="1:29" ht="16.5" customHeight="1">
      <c r="A116" s="144"/>
      <c r="B116" s="145"/>
      <c r="C116" s="145"/>
      <c r="D116" s="146"/>
      <c r="E116" s="137"/>
      <c r="F116" s="138"/>
      <c r="G116" s="139"/>
      <c r="H116" s="484"/>
      <c r="I116" s="475"/>
      <c r="J116" s="455"/>
      <c r="K116" s="368"/>
      <c r="L116" s="354"/>
      <c r="M116" s="451"/>
      <c r="N116" s="453"/>
      <c r="O116" s="368"/>
      <c r="P116" s="354"/>
      <c r="Q116" s="361"/>
      <c r="R116" s="140"/>
      <c r="S116" s="141"/>
      <c r="T116" s="103">
        <f>INDEX(建具一覧表!$B$4:$D$163,MATCH($S116,建具一覧表!$B$4:$B$163,FALSE),2)</f>
        <v>0</v>
      </c>
      <c r="U116" s="103">
        <f>INDEX(建具一覧表!$B$4:$D$163,MATCH($S116,建具一覧表!$B$4:$B$163,FALSE),3)</f>
        <v>0</v>
      </c>
      <c r="V116" s="142"/>
      <c r="W116" s="104">
        <f t="shared" si="140"/>
        <v>0</v>
      </c>
      <c r="X116" s="184"/>
      <c r="Y116" s="143"/>
      <c r="Z116" s="105">
        <f>INDEX(建具一覧表!$H$4:$J$163,MATCH($Y116,建具一覧表!$H$4:$H$163,FALSE),2)</f>
        <v>0</v>
      </c>
      <c r="AA116" s="105">
        <f>INDEX(建具一覧表!$H$4:$J$16343,MATCH($Y116,建具一覧表!$H$4:$H$163,FALSE),3)</f>
        <v>0</v>
      </c>
      <c r="AB116" s="177"/>
      <c r="AC116" s="106">
        <f t="shared" si="139"/>
        <v>0</v>
      </c>
    </row>
    <row r="117" spans="1:29" ht="16.5" customHeight="1">
      <c r="A117" s="144"/>
      <c r="B117" s="145"/>
      <c r="C117" s="145"/>
      <c r="D117" s="146"/>
      <c r="E117" s="137"/>
      <c r="F117" s="138"/>
      <c r="G117" s="139"/>
      <c r="H117" s="484"/>
      <c r="I117" s="350" t="s">
        <v>8</v>
      </c>
      <c r="J117" s="454">
        <f>SUMIFS(W111:W121,R111:R121,"西")</f>
        <v>0</v>
      </c>
      <c r="K117" s="357" t="str">
        <f>IF(J117="","",J117/$W$122)</f>
        <v/>
      </c>
      <c r="L117" s="353" t="str">
        <f t="shared" ref="L117" si="148">IF(J117="","",IF(K117=100%,"",$G$2))</f>
        <v/>
      </c>
      <c r="M117" s="450" t="str">
        <f t="shared" ref="M117" si="149">IF(J117="","",IF(K117=100%,100%,K117-L117))</f>
        <v/>
      </c>
      <c r="N117" s="452">
        <f>SUMIFS(AC111:AC121,X111:X121,"西")</f>
        <v>0</v>
      </c>
      <c r="O117" s="357" t="str">
        <f>IF(N117="","",N117/AC122)</f>
        <v/>
      </c>
      <c r="P117" s="353" t="str">
        <f t="shared" ref="P117" si="150">IF(N117="","",IF(O117=100%,"",$G$2))</f>
        <v/>
      </c>
      <c r="Q117" s="360" t="str">
        <f t="shared" ref="Q117" si="151">IF(N117="","",IF(O117=100%,100%,O117-P117))</f>
        <v/>
      </c>
      <c r="R117" s="140"/>
      <c r="S117" s="141"/>
      <c r="T117" s="103">
        <f>INDEX(建具一覧表!$B$4:$D$163,MATCH($S117,建具一覧表!$B$4:$B$163,FALSE),2)</f>
        <v>0</v>
      </c>
      <c r="U117" s="103">
        <f>INDEX(建具一覧表!$B$4:$D$163,MATCH($S117,建具一覧表!$B$4:$B$163,FALSE),3)</f>
        <v>0</v>
      </c>
      <c r="V117" s="142"/>
      <c r="W117" s="104">
        <f t="shared" si="140"/>
        <v>0</v>
      </c>
      <c r="X117" s="184"/>
      <c r="Y117" s="143"/>
      <c r="Z117" s="105">
        <f>INDEX(建具一覧表!$H$4:$J$163,MATCH($Y117,建具一覧表!$H$4:$H$163,FALSE),2)</f>
        <v>0</v>
      </c>
      <c r="AA117" s="105">
        <f>INDEX(建具一覧表!$H$4:$J$16343,MATCH($Y117,建具一覧表!$H$4:$H$163,FALSE),3)</f>
        <v>0</v>
      </c>
      <c r="AB117" s="177"/>
      <c r="AC117" s="106">
        <f t="shared" si="139"/>
        <v>0</v>
      </c>
    </row>
    <row r="118" spans="1:29" ht="16.5" customHeight="1">
      <c r="A118" s="144"/>
      <c r="B118" s="145"/>
      <c r="C118" s="145"/>
      <c r="D118" s="146"/>
      <c r="E118" s="137"/>
      <c r="F118" s="138"/>
      <c r="G118" s="139"/>
      <c r="H118" s="484"/>
      <c r="I118" s="475"/>
      <c r="J118" s="455"/>
      <c r="K118" s="368"/>
      <c r="L118" s="354"/>
      <c r="M118" s="451"/>
      <c r="N118" s="453"/>
      <c r="O118" s="368"/>
      <c r="P118" s="354"/>
      <c r="Q118" s="361"/>
      <c r="R118" s="140"/>
      <c r="S118" s="141"/>
      <c r="T118" s="103">
        <f>INDEX(建具一覧表!$B$4:$D$163,MATCH($S118,建具一覧表!$B$4:$B$163,FALSE),2)</f>
        <v>0</v>
      </c>
      <c r="U118" s="103">
        <f>INDEX(建具一覧表!$B$4:$D$163,MATCH($S118,建具一覧表!$B$4:$B$163,FALSE),3)</f>
        <v>0</v>
      </c>
      <c r="V118" s="142"/>
      <c r="W118" s="104">
        <f t="shared" si="140"/>
        <v>0</v>
      </c>
      <c r="X118" s="184"/>
      <c r="Y118" s="143"/>
      <c r="Z118" s="105">
        <f>INDEX(建具一覧表!$H$4:$J$163,MATCH($Y118,建具一覧表!$H$4:$H$163,FALSE),2)</f>
        <v>0</v>
      </c>
      <c r="AA118" s="105">
        <f>INDEX(建具一覧表!$H$4:$J$16343,MATCH($Y118,建具一覧表!$H$4:$H$163,FALSE),3)</f>
        <v>0</v>
      </c>
      <c r="AB118" s="177"/>
      <c r="AC118" s="106">
        <f t="shared" si="139"/>
        <v>0</v>
      </c>
    </row>
    <row r="119" spans="1:29" ht="16.5" customHeight="1">
      <c r="A119" s="144"/>
      <c r="B119" s="145"/>
      <c r="C119" s="145"/>
      <c r="D119" s="146"/>
      <c r="E119" s="137"/>
      <c r="F119" s="138"/>
      <c r="G119" s="139"/>
      <c r="H119" s="484"/>
      <c r="I119" s="350" t="s">
        <v>89</v>
      </c>
      <c r="J119" s="454">
        <f>SUMIFS(W111:W121,R111:R121,"真上")</f>
        <v>0</v>
      </c>
      <c r="K119" s="357" t="str">
        <f>IF(J119="","",J119/$W$122)</f>
        <v/>
      </c>
      <c r="L119" s="353" t="str">
        <f t="shared" ref="L119" si="152">IF(J119="","",IF(K119=100%,"",$G$2))</f>
        <v/>
      </c>
      <c r="M119" s="450" t="str">
        <f t="shared" ref="M119" si="153">IF(J119="","",IF(K119=100%,100%,K119-L119))</f>
        <v/>
      </c>
      <c r="N119" s="452">
        <f>SUMIFS(AC111:AC121,X111:X121,"真上")</f>
        <v>0</v>
      </c>
      <c r="O119" s="357" t="str">
        <f>IF(N119="","",N119/AC124)</f>
        <v/>
      </c>
      <c r="P119" s="353" t="str">
        <f t="shared" ref="P119" si="154">IF(N119="","",IF(O119=100%,"",$G$2))</f>
        <v/>
      </c>
      <c r="Q119" s="360" t="str">
        <f t="shared" ref="Q119" si="155">IF(N119="","",IF(O119=100%,100%,O119-P119))</f>
        <v/>
      </c>
      <c r="R119" s="140"/>
      <c r="S119" s="141"/>
      <c r="T119" s="103">
        <f>INDEX(建具一覧表!$B$4:$D$163,MATCH($S119,建具一覧表!$B$4:$B$163,FALSE),2)</f>
        <v>0</v>
      </c>
      <c r="U119" s="103">
        <f>INDEX(建具一覧表!$B$4:$D$163,MATCH($S119,建具一覧表!$B$4:$B$163,FALSE),3)</f>
        <v>0</v>
      </c>
      <c r="V119" s="142"/>
      <c r="W119" s="104">
        <f t="shared" si="140"/>
        <v>0</v>
      </c>
      <c r="X119" s="184"/>
      <c r="Y119" s="143"/>
      <c r="Z119" s="105">
        <f>INDEX(建具一覧表!$H$4:$J$163,MATCH($Y119,建具一覧表!$H$4:$H$163,FALSE),2)</f>
        <v>0</v>
      </c>
      <c r="AA119" s="105">
        <f>INDEX(建具一覧表!$H$4:$J$16343,MATCH($Y119,建具一覧表!$H$4:$H$163,FALSE),3)</f>
        <v>0</v>
      </c>
      <c r="AB119" s="177"/>
      <c r="AC119" s="106">
        <f t="shared" si="139"/>
        <v>0</v>
      </c>
    </row>
    <row r="120" spans="1:29" ht="16.5" customHeight="1">
      <c r="A120" s="144"/>
      <c r="B120" s="145"/>
      <c r="C120" s="145"/>
      <c r="D120" s="146"/>
      <c r="E120" s="137"/>
      <c r="F120" s="138"/>
      <c r="G120" s="139"/>
      <c r="H120" s="485"/>
      <c r="I120" s="479"/>
      <c r="J120" s="456"/>
      <c r="K120" s="457"/>
      <c r="L120" s="364"/>
      <c r="M120" s="458"/>
      <c r="N120" s="459"/>
      <c r="O120" s="457"/>
      <c r="P120" s="364"/>
      <c r="Q120" s="367"/>
      <c r="R120" s="140"/>
      <c r="S120" s="141"/>
      <c r="T120" s="103">
        <f>INDEX(建具一覧表!$B$4:$D$163,MATCH($S120,建具一覧表!$B$4:$B$163,FALSE),2)</f>
        <v>0</v>
      </c>
      <c r="U120" s="103">
        <f>INDEX(建具一覧表!$B$4:$D$163,MATCH($S120,建具一覧表!$B$4:$B$163,FALSE),3)</f>
        <v>0</v>
      </c>
      <c r="V120" s="142"/>
      <c r="W120" s="104">
        <f t="shared" si="140"/>
        <v>0</v>
      </c>
      <c r="X120" s="184"/>
      <c r="Y120" s="143"/>
      <c r="Z120" s="105">
        <f>INDEX(建具一覧表!$H$4:$J$163,MATCH($Y120,建具一覧表!$H$4:$H$163,FALSE),2)</f>
        <v>0</v>
      </c>
      <c r="AA120" s="105">
        <f>INDEX(建具一覧表!$H$4:$J$16343,MATCH($Y120,建具一覧表!$H$4:$H$163,FALSE),3)</f>
        <v>0</v>
      </c>
      <c r="AB120" s="177"/>
      <c r="AC120" s="106">
        <f t="shared" si="139"/>
        <v>0</v>
      </c>
    </row>
    <row r="121" spans="1:29" ht="16.5" customHeight="1">
      <c r="A121" s="144"/>
      <c r="B121" s="145"/>
      <c r="C121" s="145"/>
      <c r="D121" s="146"/>
      <c r="E121" s="147"/>
      <c r="F121" s="148"/>
      <c r="G121" s="149"/>
      <c r="H121" s="333" t="s">
        <v>90</v>
      </c>
      <c r="I121" s="335"/>
      <c r="J121" s="477">
        <f>SUM(J111:J120)</f>
        <v>0</v>
      </c>
      <c r="K121" s="339" t="e">
        <f>W122/F122</f>
        <v>#DIV/0!</v>
      </c>
      <c r="L121" s="341">
        <f>$G$2</f>
        <v>0.03</v>
      </c>
      <c r="M121" s="343" t="e">
        <f>K121-$G$2</f>
        <v>#DIV/0!</v>
      </c>
      <c r="N121" s="345">
        <f>SUM(N111:N120)</f>
        <v>0</v>
      </c>
      <c r="O121" s="339" t="e">
        <f>AC122/G122</f>
        <v>#DIV/0!</v>
      </c>
      <c r="P121" s="341">
        <f>$G$2</f>
        <v>0.03</v>
      </c>
      <c r="Q121" s="347" t="str">
        <f>IF(N121="","",O121-$G$2)</f>
        <v/>
      </c>
      <c r="R121" s="150"/>
      <c r="S121" s="141"/>
      <c r="T121" s="107">
        <f>INDEX(建具一覧表!$B$4:$D$163,MATCH($S121,建具一覧表!$B$4:$B$163,FALSE),2)</f>
        <v>0</v>
      </c>
      <c r="U121" s="107">
        <f>INDEX(建具一覧表!$B$4:$D$163,MATCH($S121,建具一覧表!$B$4:$B$163,FALSE),3)</f>
        <v>0</v>
      </c>
      <c r="V121" s="151"/>
      <c r="W121" s="104">
        <f t="shared" si="140"/>
        <v>0</v>
      </c>
      <c r="X121" s="185"/>
      <c r="Y121" s="143"/>
      <c r="Z121" s="108">
        <f>INDEX(建具一覧表!$H$4:$J$163,MATCH($Y121,建具一覧表!$H$4:$H$163,FALSE),2)</f>
        <v>0</v>
      </c>
      <c r="AA121" s="108">
        <f>INDEX(建具一覧表!$H$4:$J$16343,MATCH($Y121,建具一覧表!$H$4:$H$163,FALSE),3)</f>
        <v>0</v>
      </c>
      <c r="AB121" s="178"/>
      <c r="AC121" s="106">
        <f t="shared" si="139"/>
        <v>0</v>
      </c>
    </row>
    <row r="122" spans="1:29" s="158" customFormat="1" ht="16.5" customHeight="1" thickBot="1">
      <c r="A122" s="152"/>
      <c r="B122" s="153"/>
      <c r="C122" s="153"/>
      <c r="D122" s="154"/>
      <c r="E122" s="155" t="s">
        <v>2</v>
      </c>
      <c r="F122" s="111">
        <f>SUM(F111:F121)</f>
        <v>0</v>
      </c>
      <c r="G122" s="112">
        <f>SUM(G110:G121)</f>
        <v>0</v>
      </c>
      <c r="H122" s="476"/>
      <c r="I122" s="336"/>
      <c r="J122" s="478"/>
      <c r="K122" s="340"/>
      <c r="L122" s="342"/>
      <c r="M122" s="344"/>
      <c r="N122" s="346"/>
      <c r="O122" s="340"/>
      <c r="P122" s="342"/>
      <c r="Q122" s="348"/>
      <c r="R122" s="186"/>
      <c r="S122" s="187"/>
      <c r="T122" s="157"/>
      <c r="U122" s="157"/>
      <c r="V122" s="179"/>
      <c r="W122" s="110">
        <f>SUM(W111:W121)</f>
        <v>0</v>
      </c>
      <c r="X122" s="186"/>
      <c r="Y122" s="156"/>
      <c r="Z122" s="157"/>
      <c r="AA122" s="157"/>
      <c r="AB122" s="179"/>
      <c r="AC122" s="109">
        <f>SUM(AC111:AC121)</f>
        <v>0</v>
      </c>
    </row>
    <row r="123" spans="1:29" s="119" customFormat="1" ht="17.25" customHeight="1" thickTop="1">
      <c r="A123" s="404" t="s">
        <v>84</v>
      </c>
      <c r="B123" s="405"/>
      <c r="C123" s="406" t="s">
        <v>1</v>
      </c>
      <c r="D123" s="407"/>
      <c r="E123" s="323" t="s">
        <v>68</v>
      </c>
      <c r="F123" s="408" t="s">
        <v>70</v>
      </c>
      <c r="G123" s="410" t="s">
        <v>71</v>
      </c>
      <c r="H123" s="412" t="s">
        <v>78</v>
      </c>
      <c r="I123" s="314" t="s">
        <v>72</v>
      </c>
      <c r="J123" s="413" t="s">
        <v>73</v>
      </c>
      <c r="K123" s="377"/>
      <c r="L123" s="377"/>
      <c r="M123" s="378"/>
      <c r="N123" s="413" t="s">
        <v>69</v>
      </c>
      <c r="O123" s="377"/>
      <c r="P123" s="377"/>
      <c r="Q123" s="377"/>
      <c r="R123" s="375" t="s">
        <v>72</v>
      </c>
      <c r="S123" s="377" t="s">
        <v>74</v>
      </c>
      <c r="T123" s="377"/>
      <c r="U123" s="377"/>
      <c r="V123" s="377"/>
      <c r="W123" s="378"/>
      <c r="X123" s="379" t="s">
        <v>72</v>
      </c>
      <c r="Y123" s="381" t="s">
        <v>77</v>
      </c>
      <c r="Z123" s="382"/>
      <c r="AA123" s="382"/>
      <c r="AB123" s="382"/>
      <c r="AC123" s="383"/>
    </row>
    <row r="124" spans="1:29" s="119" customFormat="1" ht="17.25" customHeight="1">
      <c r="A124" s="331"/>
      <c r="B124" s="332"/>
      <c r="C124" s="406"/>
      <c r="D124" s="407"/>
      <c r="E124" s="323"/>
      <c r="F124" s="408"/>
      <c r="G124" s="410"/>
      <c r="H124" s="412"/>
      <c r="I124" s="314"/>
      <c r="J124" s="384" t="s">
        <v>80</v>
      </c>
      <c r="K124" s="384" t="s">
        <v>81</v>
      </c>
      <c r="L124" s="386" t="s">
        <v>82</v>
      </c>
      <c r="M124" s="388" t="s">
        <v>83</v>
      </c>
      <c r="N124" s="390" t="s">
        <v>80</v>
      </c>
      <c r="O124" s="384" t="s">
        <v>81</v>
      </c>
      <c r="P124" s="386" t="s">
        <v>82</v>
      </c>
      <c r="Q124" s="392" t="s">
        <v>83</v>
      </c>
      <c r="R124" s="375"/>
      <c r="S124" s="394" t="s">
        <v>0</v>
      </c>
      <c r="T124" s="396" t="s">
        <v>76</v>
      </c>
      <c r="U124" s="396"/>
      <c r="V124" s="397" t="s">
        <v>75</v>
      </c>
      <c r="W124" s="160" t="s">
        <v>4</v>
      </c>
      <c r="X124" s="379"/>
      <c r="Y124" s="399" t="s">
        <v>0</v>
      </c>
      <c r="Z124" s="401" t="s">
        <v>76</v>
      </c>
      <c r="AA124" s="401"/>
      <c r="AB124" s="402" t="s">
        <v>75</v>
      </c>
      <c r="AC124" s="121" t="s">
        <v>4</v>
      </c>
    </row>
    <row r="125" spans="1:29" s="128" customFormat="1" ht="22.5" customHeight="1">
      <c r="A125" s="414">
        <v>9</v>
      </c>
      <c r="B125" s="415"/>
      <c r="C125" s="418"/>
      <c r="D125" s="419"/>
      <c r="E125" s="324"/>
      <c r="F125" s="409"/>
      <c r="G125" s="411"/>
      <c r="H125" s="395"/>
      <c r="I125" s="315"/>
      <c r="J125" s="385"/>
      <c r="K125" s="385"/>
      <c r="L125" s="387"/>
      <c r="M125" s="389"/>
      <c r="N125" s="391"/>
      <c r="O125" s="385"/>
      <c r="P125" s="387"/>
      <c r="Q125" s="393"/>
      <c r="R125" s="376"/>
      <c r="S125" s="395"/>
      <c r="T125" s="122" t="s">
        <v>5</v>
      </c>
      <c r="U125" s="123" t="s">
        <v>6</v>
      </c>
      <c r="V125" s="398"/>
      <c r="W125" s="161" t="s">
        <v>86</v>
      </c>
      <c r="X125" s="380"/>
      <c r="Y125" s="400"/>
      <c r="Z125" s="125" t="s">
        <v>5</v>
      </c>
      <c r="AA125" s="126" t="s">
        <v>6</v>
      </c>
      <c r="AB125" s="403"/>
      <c r="AC125" s="127" t="s">
        <v>86</v>
      </c>
    </row>
    <row r="126" spans="1:29" ht="16.5" customHeight="1">
      <c r="A126" s="416"/>
      <c r="B126" s="417"/>
      <c r="C126" s="420"/>
      <c r="D126" s="421"/>
      <c r="E126" s="129"/>
      <c r="F126" s="130"/>
      <c r="G126" s="131"/>
      <c r="H126" s="422" t="s">
        <v>79</v>
      </c>
      <c r="I126" s="424" t="s">
        <v>87</v>
      </c>
      <c r="J126" s="425">
        <f>SUMIFS(W126:W136,R126:R136,"北")</f>
        <v>0</v>
      </c>
      <c r="K126" s="426" t="str">
        <f>IF(J126="","",J126/$W$137)</f>
        <v/>
      </c>
      <c r="L126" s="359" t="str">
        <f>IF(J126="","",IF(K126=100%,"",$G$2))</f>
        <v/>
      </c>
      <c r="M126" s="427" t="str">
        <f>IF(J126="","",IF(K126=100%,100%,K126-L126))</f>
        <v/>
      </c>
      <c r="N126" s="428">
        <f>SUMIFS(AC126:AC136,X126:X136,"北")</f>
        <v>0</v>
      </c>
      <c r="O126" s="339" t="str">
        <f>IF(N126="","",N126/AC137)</f>
        <v/>
      </c>
      <c r="P126" s="359" t="str">
        <f>IF(N126="","",IF(O126=100%,"",$G$2))</f>
        <v/>
      </c>
      <c r="Q126" s="429" t="str">
        <f>IF(N126="","",IF(O126=100%,100%,O126-P126))</f>
        <v/>
      </c>
      <c r="R126" s="132"/>
      <c r="S126" s="159"/>
      <c r="T126" s="99">
        <f>INDEX(建具一覧表!$B$4:$D$163,MATCH($S126,建具一覧表!$B$4:$B$163,FALSE),2)</f>
        <v>0</v>
      </c>
      <c r="U126" s="99">
        <f>INDEX(建具一覧表!$B$4:$D$163,MATCH($S126,建具一覧表!$B$4:$B$163,FALSE),3)</f>
        <v>0</v>
      </c>
      <c r="V126" s="134"/>
      <c r="W126" s="100">
        <f>T126*U126*V126</f>
        <v>0</v>
      </c>
      <c r="X126" s="183"/>
      <c r="Y126" s="135"/>
      <c r="Z126" s="101">
        <f>INDEX(建具一覧表!$H$4:$J$163,MATCH($Y126,建具一覧表!$H$4:$H$163,FALSE),2)</f>
        <v>0</v>
      </c>
      <c r="AA126" s="101">
        <f>INDEX(建具一覧表!$H$4:$J$16343,MATCH($Y126,建具一覧表!$H$4:$H$163,FALSE),3)</f>
        <v>0</v>
      </c>
      <c r="AB126" s="176"/>
      <c r="AC126" s="102">
        <f t="shared" ref="AC126:AC136" si="156">Z126*AA126*AB126</f>
        <v>0</v>
      </c>
    </row>
    <row r="127" spans="1:29" ht="16.5" customHeight="1">
      <c r="A127" s="416"/>
      <c r="B127" s="417"/>
      <c r="C127" s="420"/>
      <c r="D127" s="421"/>
      <c r="E127" s="137"/>
      <c r="F127" s="138"/>
      <c r="G127" s="139"/>
      <c r="H127" s="423"/>
      <c r="I127" s="349"/>
      <c r="J127" s="351"/>
      <c r="K127" s="352"/>
      <c r="L127" s="359"/>
      <c r="M127" s="355"/>
      <c r="N127" s="356"/>
      <c r="O127" s="368"/>
      <c r="P127" s="359"/>
      <c r="Q127" s="430"/>
      <c r="R127" s="140"/>
      <c r="S127" s="141"/>
      <c r="T127" s="103">
        <f>INDEX(建具一覧表!$B$4:$D$163,MATCH($S127,建具一覧表!$B$4:$B$163,FALSE),2)</f>
        <v>0</v>
      </c>
      <c r="U127" s="103">
        <f>INDEX(建具一覧表!$B$4:$D$163,MATCH($S127,建具一覧表!$B$4:$B$163,FALSE),3)</f>
        <v>0</v>
      </c>
      <c r="V127" s="142"/>
      <c r="W127" s="104">
        <f t="shared" ref="W127:W136" si="157">T127*U127*V127</f>
        <v>0</v>
      </c>
      <c r="X127" s="184"/>
      <c r="Y127" s="143"/>
      <c r="Z127" s="105">
        <f>INDEX(建具一覧表!$H$4:$J$163,MATCH($Y127,建具一覧表!$H$4:$H$163,FALSE),2)</f>
        <v>0</v>
      </c>
      <c r="AA127" s="105">
        <f>INDEX(建具一覧表!$H$4:$J$16343,MATCH($Y127,建具一覧表!$H$4:$H$163,FALSE),3)</f>
        <v>0</v>
      </c>
      <c r="AB127" s="177"/>
      <c r="AC127" s="106">
        <f t="shared" si="156"/>
        <v>0</v>
      </c>
    </row>
    <row r="128" spans="1:29" ht="16.5" customHeight="1">
      <c r="A128" s="416"/>
      <c r="B128" s="417"/>
      <c r="C128" s="420"/>
      <c r="D128" s="421"/>
      <c r="E128" s="137"/>
      <c r="F128" s="138"/>
      <c r="G128" s="139"/>
      <c r="H128" s="423"/>
      <c r="I128" s="349" t="s">
        <v>88</v>
      </c>
      <c r="J128" s="351">
        <f>SUMIFS(W126:W136,R126:R136,"東")</f>
        <v>0</v>
      </c>
      <c r="K128" s="352" t="str">
        <f>IF(J128="","",J128/$W$137)</f>
        <v/>
      </c>
      <c r="L128" s="353" t="str">
        <f t="shared" ref="L128" si="158">IF(J128="","",IF(K128=100%,"",$G$2))</f>
        <v/>
      </c>
      <c r="M128" s="355" t="str">
        <f>IF(J128="","",IF(K128=100%,100%,K128-L128))</f>
        <v/>
      </c>
      <c r="N128" s="356">
        <f>SUMIFS(AC126:AC136,X126:X136,"東")</f>
        <v>0</v>
      </c>
      <c r="O128" s="357" t="str">
        <f>IF(N128="","",N128/AC137)</f>
        <v/>
      </c>
      <c r="P128" s="359" t="str">
        <f t="shared" ref="P128" si="159">IF(N128="","",IF(O128=100%,"",$G$2))</f>
        <v/>
      </c>
      <c r="Q128" s="360" t="str">
        <f t="shared" ref="Q128" si="160">IF(N128="","",IF(O128=100%,100%,O128-P128))</f>
        <v/>
      </c>
      <c r="R128" s="140"/>
      <c r="S128" s="141"/>
      <c r="T128" s="103">
        <f>INDEX(建具一覧表!$B$4:$D$163,MATCH($S128,建具一覧表!$B$4:$B$163,FALSE),2)</f>
        <v>0</v>
      </c>
      <c r="U128" s="103">
        <f>INDEX(建具一覧表!$B$4:$D$163,MATCH($S128,建具一覧表!$B$4:$B$163,FALSE),3)</f>
        <v>0</v>
      </c>
      <c r="V128" s="142"/>
      <c r="W128" s="104">
        <f t="shared" si="157"/>
        <v>0</v>
      </c>
      <c r="X128" s="184"/>
      <c r="Y128" s="143"/>
      <c r="Z128" s="105">
        <f>INDEX(建具一覧表!$H$4:$J$163,MATCH($Y128,建具一覧表!$H$4:$H$163,FALSE),2)</f>
        <v>0</v>
      </c>
      <c r="AA128" s="105">
        <f>INDEX(建具一覧表!$H$4:$J$16343,MATCH($Y128,建具一覧表!$H$4:$H$163,FALSE),3)</f>
        <v>0</v>
      </c>
      <c r="AB128" s="177"/>
      <c r="AC128" s="106">
        <f t="shared" si="156"/>
        <v>0</v>
      </c>
    </row>
    <row r="129" spans="1:29" ht="16.5" customHeight="1">
      <c r="A129" s="369" t="s">
        <v>85</v>
      </c>
      <c r="B129" s="370"/>
      <c r="C129" s="370"/>
      <c r="D129" s="371"/>
      <c r="E129" s="137"/>
      <c r="F129" s="138"/>
      <c r="G129" s="139"/>
      <c r="H129" s="423"/>
      <c r="I129" s="349"/>
      <c r="J129" s="351"/>
      <c r="K129" s="352"/>
      <c r="L129" s="354"/>
      <c r="M129" s="355"/>
      <c r="N129" s="356"/>
      <c r="O129" s="368"/>
      <c r="P129" s="359"/>
      <c r="Q129" s="361"/>
      <c r="R129" s="140"/>
      <c r="S129" s="141"/>
      <c r="T129" s="103">
        <f>INDEX(建具一覧表!$B$4:$D$163,MATCH($S129,建具一覧表!$B$4:$B$163,FALSE),2)</f>
        <v>0</v>
      </c>
      <c r="U129" s="103">
        <f>INDEX(建具一覧表!$B$4:$D$163,MATCH($S129,建具一覧表!$B$4:$B$163,FALSE),3)</f>
        <v>0</v>
      </c>
      <c r="V129" s="142"/>
      <c r="W129" s="104">
        <f t="shared" si="157"/>
        <v>0</v>
      </c>
      <c r="X129" s="184"/>
      <c r="Y129" s="143"/>
      <c r="Z129" s="105">
        <f>INDEX(建具一覧表!$H$4:$J$163,MATCH($Y129,建具一覧表!$H$4:$H$163,FALSE),2)</f>
        <v>0</v>
      </c>
      <c r="AA129" s="105">
        <f>INDEX(建具一覧表!$H$4:$J$16343,MATCH($Y129,建具一覧表!$H$4:$H$163,FALSE),3)</f>
        <v>0</v>
      </c>
      <c r="AB129" s="177"/>
      <c r="AC129" s="106">
        <f t="shared" si="156"/>
        <v>0</v>
      </c>
    </row>
    <row r="130" spans="1:29" ht="16.5" customHeight="1">
      <c r="A130" s="372"/>
      <c r="B130" s="373"/>
      <c r="C130" s="373"/>
      <c r="D130" s="374"/>
      <c r="E130" s="137"/>
      <c r="F130" s="138"/>
      <c r="G130" s="139"/>
      <c r="H130" s="423"/>
      <c r="I130" s="349" t="s">
        <v>7</v>
      </c>
      <c r="J130" s="351">
        <f>SUMIFS(W126:W136,R126:R136,"南")</f>
        <v>0</v>
      </c>
      <c r="K130" s="352" t="str">
        <f>IF(J130="","",J130/$W$137)</f>
        <v/>
      </c>
      <c r="L130" s="353" t="str">
        <f t="shared" ref="L130" si="161">IF(J130="","",IF(K130=100%,"",$G$2))</f>
        <v/>
      </c>
      <c r="M130" s="355" t="str">
        <f t="shared" ref="M130" si="162">IF(J130="","",IF(K130=100%,100%,K130-L130))</f>
        <v/>
      </c>
      <c r="N130" s="356">
        <f>SUMIFS(AC126:AC136,X126:X136,"南")</f>
        <v>0</v>
      </c>
      <c r="O130" s="357" t="str">
        <f>IF(N130="","",N130/AC137)</f>
        <v/>
      </c>
      <c r="P130" s="359" t="str">
        <f t="shared" ref="P130" si="163">IF(N130="","",IF(O130=100%,"",$G$2))</f>
        <v/>
      </c>
      <c r="Q130" s="360" t="str">
        <f t="shared" ref="Q130" si="164">IF(N130="","",IF(O130=100%,100%,O130-P130))</f>
        <v/>
      </c>
      <c r="R130" s="140"/>
      <c r="S130" s="141"/>
      <c r="T130" s="103">
        <f>INDEX(建具一覧表!$B$4:$D$163,MATCH($S130,建具一覧表!$B$4:$B$163,FALSE),2)</f>
        <v>0</v>
      </c>
      <c r="U130" s="103">
        <f>INDEX(建具一覧表!$B$4:$D$163,MATCH($S130,建具一覧表!$B$4:$B$163,FALSE),3)</f>
        <v>0</v>
      </c>
      <c r="V130" s="142"/>
      <c r="W130" s="104">
        <f t="shared" si="157"/>
        <v>0</v>
      </c>
      <c r="X130" s="184"/>
      <c r="Y130" s="143"/>
      <c r="Z130" s="105">
        <f>INDEX(建具一覧表!$H$4:$J$163,MATCH($Y130,建具一覧表!$H$4:$H$163,FALSE),2)</f>
        <v>0</v>
      </c>
      <c r="AA130" s="105">
        <f>INDEX(建具一覧表!$H$4:$J$16343,MATCH($Y130,建具一覧表!$H$4:$H$163,FALSE),3)</f>
        <v>0</v>
      </c>
      <c r="AB130" s="177"/>
      <c r="AC130" s="106">
        <f t="shared" si="156"/>
        <v>0</v>
      </c>
    </row>
    <row r="131" spans="1:29" ht="16.5" customHeight="1">
      <c r="A131" s="144"/>
      <c r="B131" s="145"/>
      <c r="C131" s="145"/>
      <c r="D131" s="146"/>
      <c r="E131" s="137"/>
      <c r="F131" s="138"/>
      <c r="G131" s="139"/>
      <c r="H131" s="423"/>
      <c r="I131" s="349"/>
      <c r="J131" s="351"/>
      <c r="K131" s="352"/>
      <c r="L131" s="354"/>
      <c r="M131" s="355"/>
      <c r="N131" s="356"/>
      <c r="O131" s="368"/>
      <c r="P131" s="359"/>
      <c r="Q131" s="361"/>
      <c r="R131" s="140"/>
      <c r="S131" s="141"/>
      <c r="T131" s="103">
        <f>INDEX(建具一覧表!$B$4:$D$163,MATCH($S131,建具一覧表!$B$4:$B$163,FALSE),2)</f>
        <v>0</v>
      </c>
      <c r="U131" s="103">
        <f>INDEX(建具一覧表!$B$4:$D$163,MATCH($S131,建具一覧表!$B$4:$B$163,FALSE),3)</f>
        <v>0</v>
      </c>
      <c r="V131" s="142"/>
      <c r="W131" s="104">
        <f t="shared" si="157"/>
        <v>0</v>
      </c>
      <c r="X131" s="184"/>
      <c r="Y131" s="143"/>
      <c r="Z131" s="105">
        <f>INDEX(建具一覧表!$H$4:$J$163,MATCH($Y131,建具一覧表!$H$4:$H$163,FALSE),2)</f>
        <v>0</v>
      </c>
      <c r="AA131" s="105">
        <f>INDEX(建具一覧表!$H$4:$J$16343,MATCH($Y131,建具一覧表!$H$4:$H$163,FALSE),3)</f>
        <v>0</v>
      </c>
      <c r="AB131" s="177"/>
      <c r="AC131" s="106">
        <f t="shared" si="156"/>
        <v>0</v>
      </c>
    </row>
    <row r="132" spans="1:29" ht="16.5" customHeight="1">
      <c r="A132" s="144"/>
      <c r="B132" s="145"/>
      <c r="C132" s="145"/>
      <c r="D132" s="146"/>
      <c r="E132" s="137"/>
      <c r="F132" s="138"/>
      <c r="G132" s="139"/>
      <c r="H132" s="423"/>
      <c r="I132" s="349" t="s">
        <v>8</v>
      </c>
      <c r="J132" s="351">
        <f>SUMIFS(W126:W136,R126:R136,"西")</f>
        <v>0</v>
      </c>
      <c r="K132" s="352" t="str">
        <f>IF(J132="","",J132/$W$137)</f>
        <v/>
      </c>
      <c r="L132" s="353" t="str">
        <f t="shared" ref="L132" si="165">IF(J132="","",IF(K132=100%,"",$G$2))</f>
        <v/>
      </c>
      <c r="M132" s="355" t="str">
        <f t="shared" ref="M132" si="166">IF(J132="","",IF(K132=100%,100%,K132-L132))</f>
        <v/>
      </c>
      <c r="N132" s="356">
        <f>SUMIFS(AC126:AC136,X126:X136,"西")</f>
        <v>0</v>
      </c>
      <c r="O132" s="357" t="str">
        <f>IF(N132="","",N132/AC137)</f>
        <v/>
      </c>
      <c r="P132" s="359" t="str">
        <f t="shared" ref="P132" si="167">IF(N132="","",IF(O132=100%,"",$G$2))</f>
        <v/>
      </c>
      <c r="Q132" s="360" t="str">
        <f t="shared" ref="Q132" si="168">IF(N132="","",IF(O132=100%,100%,O132-P132))</f>
        <v/>
      </c>
      <c r="R132" s="140"/>
      <c r="S132" s="141"/>
      <c r="T132" s="103">
        <f>INDEX(建具一覧表!$B$4:$D$163,MATCH($S132,建具一覧表!$B$4:$B$163,FALSE),2)</f>
        <v>0</v>
      </c>
      <c r="U132" s="103">
        <f>INDEX(建具一覧表!$B$4:$D$163,MATCH($S132,建具一覧表!$B$4:$B$163,FALSE),3)</f>
        <v>0</v>
      </c>
      <c r="V132" s="142"/>
      <c r="W132" s="104">
        <f t="shared" si="157"/>
        <v>0</v>
      </c>
      <c r="X132" s="184"/>
      <c r="Y132" s="143"/>
      <c r="Z132" s="105">
        <f>INDEX(建具一覧表!$H$4:$J$163,MATCH($Y132,建具一覧表!$H$4:$H$163,FALSE),2)</f>
        <v>0</v>
      </c>
      <c r="AA132" s="105">
        <f>INDEX(建具一覧表!$H$4:$J$16343,MATCH($Y132,建具一覧表!$H$4:$H$163,FALSE),3)</f>
        <v>0</v>
      </c>
      <c r="AB132" s="177"/>
      <c r="AC132" s="106">
        <f t="shared" si="156"/>
        <v>0</v>
      </c>
    </row>
    <row r="133" spans="1:29" ht="16.5" customHeight="1">
      <c r="A133" s="144"/>
      <c r="B133" s="145"/>
      <c r="C133" s="145"/>
      <c r="D133" s="146"/>
      <c r="E133" s="137"/>
      <c r="F133" s="138"/>
      <c r="G133" s="139"/>
      <c r="H133" s="423"/>
      <c r="I133" s="350"/>
      <c r="J133" s="351"/>
      <c r="K133" s="352"/>
      <c r="L133" s="354"/>
      <c r="M133" s="355"/>
      <c r="N133" s="356"/>
      <c r="O133" s="358"/>
      <c r="P133" s="359"/>
      <c r="Q133" s="361"/>
      <c r="R133" s="140"/>
      <c r="S133" s="141"/>
      <c r="T133" s="103">
        <f>INDEX(建具一覧表!$B$4:$D$163,MATCH($S133,建具一覧表!$B$4:$B$163,FALSE),2)</f>
        <v>0</v>
      </c>
      <c r="U133" s="103">
        <f>INDEX(建具一覧表!$B$4:$D$163,MATCH($S133,建具一覧表!$B$4:$B$163,FALSE),3)</f>
        <v>0</v>
      </c>
      <c r="V133" s="142"/>
      <c r="W133" s="104">
        <f t="shared" si="157"/>
        <v>0</v>
      </c>
      <c r="X133" s="184"/>
      <c r="Y133" s="143"/>
      <c r="Z133" s="105">
        <f>INDEX(建具一覧表!$H$4:$J$163,MATCH($Y133,建具一覧表!$H$4:$H$163,FALSE),2)</f>
        <v>0</v>
      </c>
      <c r="AA133" s="105">
        <f>INDEX(建具一覧表!$H$4:$J$16343,MATCH($Y133,建具一覧表!$H$4:$H$163,FALSE),3)</f>
        <v>0</v>
      </c>
      <c r="AB133" s="177"/>
      <c r="AC133" s="106">
        <f t="shared" si="156"/>
        <v>0</v>
      </c>
    </row>
    <row r="134" spans="1:29" ht="16.5" customHeight="1">
      <c r="A134" s="144"/>
      <c r="B134" s="145"/>
      <c r="C134" s="145"/>
      <c r="D134" s="146"/>
      <c r="E134" s="137"/>
      <c r="F134" s="138"/>
      <c r="G134" s="139"/>
      <c r="H134" s="423"/>
      <c r="I134" s="349" t="s">
        <v>89</v>
      </c>
      <c r="J134" s="351">
        <f>SUMIFS(W126:W136,R126:R136,"真上")</f>
        <v>0</v>
      </c>
      <c r="K134" s="352" t="str">
        <f>IF(J134="","",J134/$W$137)</f>
        <v/>
      </c>
      <c r="L134" s="353" t="str">
        <f t="shared" ref="L134" si="169">IF(J134="","",IF(K134=100%,"",$G$2))</f>
        <v/>
      </c>
      <c r="M134" s="355" t="str">
        <f t="shared" ref="M134" si="170">IF(J134="","",IF(K134=100%,100%,K134-L134))</f>
        <v/>
      </c>
      <c r="N134" s="356">
        <f>SUMIFS(AC126:AC136,X126:X136,"真上")</f>
        <v>0</v>
      </c>
      <c r="O134" s="357" t="str">
        <f>IF(N134="","",N134/AC139)</f>
        <v/>
      </c>
      <c r="P134" s="359" t="str">
        <f t="shared" ref="P134" si="171">IF(N134="","",IF(O134=100%,"",$G$2))</f>
        <v/>
      </c>
      <c r="Q134" s="360" t="str">
        <f t="shared" ref="Q134" si="172">IF(N134="","",IF(O134=100%,100%,O134-P134))</f>
        <v/>
      </c>
      <c r="R134" s="140"/>
      <c r="S134" s="141"/>
      <c r="T134" s="103">
        <f>INDEX(建具一覧表!$B$4:$D$163,MATCH($S134,建具一覧表!$B$4:$B$163,FALSE),2)</f>
        <v>0</v>
      </c>
      <c r="U134" s="103">
        <f>INDEX(建具一覧表!$B$4:$D$163,MATCH($S134,建具一覧表!$B$4:$B$163,FALSE),3)</f>
        <v>0</v>
      </c>
      <c r="V134" s="142"/>
      <c r="W134" s="104">
        <f t="shared" si="157"/>
        <v>0</v>
      </c>
      <c r="X134" s="184"/>
      <c r="Y134" s="143"/>
      <c r="Z134" s="105">
        <f>INDEX(建具一覧表!$H$4:$J$163,MATCH($Y134,建具一覧表!$H$4:$H$163,FALSE),2)</f>
        <v>0</v>
      </c>
      <c r="AA134" s="105">
        <f>INDEX(建具一覧表!$H$4:$J$16343,MATCH($Y134,建具一覧表!$H$4:$H$163,FALSE),3)</f>
        <v>0</v>
      </c>
      <c r="AB134" s="177"/>
      <c r="AC134" s="106">
        <f t="shared" si="156"/>
        <v>0</v>
      </c>
    </row>
    <row r="135" spans="1:29" ht="16.5" customHeight="1">
      <c r="A135" s="144"/>
      <c r="B135" s="145"/>
      <c r="C135" s="145"/>
      <c r="D135" s="146"/>
      <c r="E135" s="137"/>
      <c r="F135" s="138"/>
      <c r="G135" s="139"/>
      <c r="H135" s="423"/>
      <c r="I135" s="350"/>
      <c r="J135" s="362"/>
      <c r="K135" s="363"/>
      <c r="L135" s="364"/>
      <c r="M135" s="365"/>
      <c r="N135" s="366"/>
      <c r="O135" s="358"/>
      <c r="P135" s="359"/>
      <c r="Q135" s="367"/>
      <c r="R135" s="140"/>
      <c r="S135" s="141"/>
      <c r="T135" s="103">
        <f>INDEX(建具一覧表!$B$4:$D$163,MATCH($S135,建具一覧表!$B$4:$B$163,FALSE),2)</f>
        <v>0</v>
      </c>
      <c r="U135" s="103">
        <f>INDEX(建具一覧表!$B$4:$D$163,MATCH($S135,建具一覧表!$B$4:$B$163,FALSE),3)</f>
        <v>0</v>
      </c>
      <c r="V135" s="142"/>
      <c r="W135" s="104">
        <f t="shared" si="157"/>
        <v>0</v>
      </c>
      <c r="X135" s="184"/>
      <c r="Y135" s="143"/>
      <c r="Z135" s="105">
        <f>INDEX(建具一覧表!$H$4:$J$163,MATCH($Y135,建具一覧表!$H$4:$H$163,FALSE),2)</f>
        <v>0</v>
      </c>
      <c r="AA135" s="105">
        <f>INDEX(建具一覧表!$H$4:$J$16343,MATCH($Y135,建具一覧表!$H$4:$H$163,FALSE),3)</f>
        <v>0</v>
      </c>
      <c r="AB135" s="177"/>
      <c r="AC135" s="106">
        <f t="shared" si="156"/>
        <v>0</v>
      </c>
    </row>
    <row r="136" spans="1:29" ht="16.5" customHeight="1">
      <c r="A136" s="144"/>
      <c r="B136" s="145"/>
      <c r="C136" s="145"/>
      <c r="D136" s="146"/>
      <c r="E136" s="147"/>
      <c r="F136" s="148"/>
      <c r="G136" s="149"/>
      <c r="H136" s="333" t="s">
        <v>90</v>
      </c>
      <c r="I136" s="335"/>
      <c r="J136" s="337">
        <f>SUM(J126:J135)</f>
        <v>0</v>
      </c>
      <c r="K136" s="339" t="e">
        <f>W137/F137</f>
        <v>#DIV/0!</v>
      </c>
      <c r="L136" s="341">
        <f>$G$2</f>
        <v>0.03</v>
      </c>
      <c r="M136" s="343" t="e">
        <f>K136-$G$2</f>
        <v>#DIV/0!</v>
      </c>
      <c r="N136" s="345">
        <f>SUM(N126:N135)</f>
        <v>0</v>
      </c>
      <c r="O136" s="339" t="e">
        <f>AC137/G137</f>
        <v>#DIV/0!</v>
      </c>
      <c r="P136" s="341">
        <f>$G$2</f>
        <v>0.03</v>
      </c>
      <c r="Q136" s="347" t="str">
        <f>IF(N136="","",O136-$G$2)</f>
        <v/>
      </c>
      <c r="R136" s="150"/>
      <c r="S136" s="141"/>
      <c r="T136" s="107">
        <f>INDEX(建具一覧表!$B$4:$D$163,MATCH($S136,建具一覧表!$B$4:$B$163,FALSE),2)</f>
        <v>0</v>
      </c>
      <c r="U136" s="107">
        <f>INDEX(建具一覧表!$B$4:$D$163,MATCH($S136,建具一覧表!$B$4:$B$163,FALSE),3)</f>
        <v>0</v>
      </c>
      <c r="V136" s="151"/>
      <c r="W136" s="104">
        <f t="shared" si="157"/>
        <v>0</v>
      </c>
      <c r="X136" s="185"/>
      <c r="Y136" s="143"/>
      <c r="Z136" s="108">
        <f>INDEX(建具一覧表!$H$4:$J$163,MATCH($Y136,建具一覧表!$H$4:$H$163,FALSE),2)</f>
        <v>0</v>
      </c>
      <c r="AA136" s="108">
        <f>INDEX(建具一覧表!$H$4:$J$16343,MATCH($Y136,建具一覧表!$H$4:$H$163,FALSE),3)</f>
        <v>0</v>
      </c>
      <c r="AB136" s="178"/>
      <c r="AC136" s="106">
        <f t="shared" si="156"/>
        <v>0</v>
      </c>
    </row>
    <row r="137" spans="1:29" s="158" customFormat="1" ht="16.5" customHeight="1" thickBot="1">
      <c r="A137" s="162"/>
      <c r="B137" s="163"/>
      <c r="C137" s="163"/>
      <c r="D137" s="164"/>
      <c r="E137" s="155" t="s">
        <v>2</v>
      </c>
      <c r="F137" s="111">
        <f>SUM(F126:F136)</f>
        <v>0</v>
      </c>
      <c r="G137" s="112">
        <f>SUM(G125:G136)</f>
        <v>0</v>
      </c>
      <c r="H137" s="334"/>
      <c r="I137" s="336"/>
      <c r="J137" s="338"/>
      <c r="K137" s="340"/>
      <c r="L137" s="342"/>
      <c r="M137" s="344"/>
      <c r="N137" s="346"/>
      <c r="O137" s="340"/>
      <c r="P137" s="342"/>
      <c r="Q137" s="348"/>
      <c r="R137" s="186"/>
      <c r="S137" s="187"/>
      <c r="T137" s="157"/>
      <c r="U137" s="157"/>
      <c r="V137" s="179"/>
      <c r="W137" s="110">
        <f>SUM(W126:W136)</f>
        <v>0</v>
      </c>
      <c r="X137" s="186"/>
      <c r="Y137" s="156"/>
      <c r="Z137" s="157"/>
      <c r="AA137" s="157"/>
      <c r="AB137" s="179"/>
      <c r="AC137" s="109">
        <f>SUM(AC126:AC136)</f>
        <v>0</v>
      </c>
    </row>
    <row r="138" spans="1:29" s="119" customFormat="1" ht="17.25" customHeight="1" thickTop="1">
      <c r="A138" s="329" t="s">
        <v>84</v>
      </c>
      <c r="B138" s="330"/>
      <c r="C138" s="325" t="s">
        <v>1</v>
      </c>
      <c r="D138" s="326"/>
      <c r="E138" s="443" t="s">
        <v>68</v>
      </c>
      <c r="F138" s="444" t="s">
        <v>70</v>
      </c>
      <c r="G138" s="445" t="s">
        <v>71</v>
      </c>
      <c r="H138" s="446" t="s">
        <v>78</v>
      </c>
      <c r="I138" s="447" t="s">
        <v>72</v>
      </c>
      <c r="J138" s="448" t="s">
        <v>73</v>
      </c>
      <c r="K138" s="437"/>
      <c r="L138" s="437"/>
      <c r="M138" s="438"/>
      <c r="N138" s="449" t="s">
        <v>69</v>
      </c>
      <c r="O138" s="441"/>
      <c r="P138" s="441"/>
      <c r="Q138" s="441"/>
      <c r="R138" s="436" t="s">
        <v>72</v>
      </c>
      <c r="S138" s="437" t="s">
        <v>74</v>
      </c>
      <c r="T138" s="437"/>
      <c r="U138" s="437"/>
      <c r="V138" s="437"/>
      <c r="W138" s="438"/>
      <c r="X138" s="439" t="s">
        <v>72</v>
      </c>
      <c r="Y138" s="440" t="s">
        <v>77</v>
      </c>
      <c r="Z138" s="441"/>
      <c r="AA138" s="441"/>
      <c r="AB138" s="441"/>
      <c r="AC138" s="442"/>
    </row>
    <row r="139" spans="1:29" s="119" customFormat="1" ht="17.25" customHeight="1">
      <c r="A139" s="331"/>
      <c r="B139" s="332"/>
      <c r="C139" s="406"/>
      <c r="D139" s="407"/>
      <c r="E139" s="323"/>
      <c r="F139" s="408"/>
      <c r="G139" s="320"/>
      <c r="H139" s="412"/>
      <c r="I139" s="314"/>
      <c r="J139" s="384" t="s">
        <v>80</v>
      </c>
      <c r="K139" s="384" t="s">
        <v>81</v>
      </c>
      <c r="L139" s="386" t="s">
        <v>82</v>
      </c>
      <c r="M139" s="388" t="s">
        <v>83</v>
      </c>
      <c r="N139" s="431" t="s">
        <v>80</v>
      </c>
      <c r="O139" s="384" t="s">
        <v>81</v>
      </c>
      <c r="P139" s="386" t="s">
        <v>82</v>
      </c>
      <c r="Q139" s="433" t="s">
        <v>83</v>
      </c>
      <c r="R139" s="375"/>
      <c r="S139" s="394" t="s">
        <v>0</v>
      </c>
      <c r="T139" s="396" t="s">
        <v>76</v>
      </c>
      <c r="U139" s="396"/>
      <c r="V139" s="397" t="s">
        <v>75</v>
      </c>
      <c r="W139" s="120" t="s">
        <v>4</v>
      </c>
      <c r="X139" s="379"/>
      <c r="Y139" s="399" t="s">
        <v>0</v>
      </c>
      <c r="Z139" s="401" t="s">
        <v>76</v>
      </c>
      <c r="AA139" s="401"/>
      <c r="AB139" s="402" t="s">
        <v>75</v>
      </c>
      <c r="AC139" s="121" t="s">
        <v>4</v>
      </c>
    </row>
    <row r="140" spans="1:29" s="128" customFormat="1" ht="22.5" customHeight="1">
      <c r="A140" s="414">
        <v>10</v>
      </c>
      <c r="B140" s="415"/>
      <c r="C140" s="418"/>
      <c r="D140" s="419"/>
      <c r="E140" s="324"/>
      <c r="F140" s="409"/>
      <c r="G140" s="321"/>
      <c r="H140" s="395"/>
      <c r="I140" s="315"/>
      <c r="J140" s="385"/>
      <c r="K140" s="385"/>
      <c r="L140" s="387"/>
      <c r="M140" s="389"/>
      <c r="N140" s="432"/>
      <c r="O140" s="385"/>
      <c r="P140" s="387"/>
      <c r="Q140" s="434"/>
      <c r="R140" s="376"/>
      <c r="S140" s="395"/>
      <c r="T140" s="122" t="s">
        <v>5</v>
      </c>
      <c r="U140" s="123" t="s">
        <v>6</v>
      </c>
      <c r="V140" s="398"/>
      <c r="W140" s="124" t="s">
        <v>86</v>
      </c>
      <c r="X140" s="380"/>
      <c r="Y140" s="400"/>
      <c r="Z140" s="125" t="s">
        <v>5</v>
      </c>
      <c r="AA140" s="126" t="s">
        <v>6</v>
      </c>
      <c r="AB140" s="403"/>
      <c r="AC140" s="127" t="s">
        <v>86</v>
      </c>
    </row>
    <row r="141" spans="1:29" ht="16.5" customHeight="1">
      <c r="A141" s="416"/>
      <c r="B141" s="417"/>
      <c r="C141" s="420"/>
      <c r="D141" s="421"/>
      <c r="E141" s="129"/>
      <c r="F141" s="130"/>
      <c r="G141" s="131"/>
      <c r="H141" s="422" t="s">
        <v>79</v>
      </c>
      <c r="I141" s="424" t="s">
        <v>87</v>
      </c>
      <c r="J141" s="425">
        <f>SUMIFS(W141:W151,R141:R151,"北")</f>
        <v>0</v>
      </c>
      <c r="K141" s="426" t="str">
        <f>IF(J141="","",J141/$W$152)</f>
        <v/>
      </c>
      <c r="L141" s="359" t="str">
        <f>IF(J141="","",IF(K141=100%,"",$G$2))</f>
        <v/>
      </c>
      <c r="M141" s="427" t="str">
        <f>IF(J141="","",IF(K141=100%,100%,K141-L141))</f>
        <v/>
      </c>
      <c r="N141" s="428">
        <f>SUMIFS(AC141:AC151,X141:X151,"北")</f>
        <v>0</v>
      </c>
      <c r="O141" s="339" t="str">
        <f>IF(N141="","",N141/AC152)</f>
        <v/>
      </c>
      <c r="P141" s="359" t="str">
        <f>IF(N141="","",IF(O141=100%,"",$G$2))</f>
        <v/>
      </c>
      <c r="Q141" s="429" t="str">
        <f>IF(N141="","",IF(O141=100%,100%,O141-P141))</f>
        <v/>
      </c>
      <c r="R141" s="132"/>
      <c r="S141" s="159"/>
      <c r="T141" s="99">
        <f>INDEX(建具一覧表!$B$4:$D$163,MATCH($S141,建具一覧表!$B$4:$B$163,FALSE),2)</f>
        <v>0</v>
      </c>
      <c r="U141" s="99">
        <f>INDEX(建具一覧表!$B$4:$D$163,MATCH($S141,建具一覧表!$B$4:$B$163,FALSE),3)</f>
        <v>0</v>
      </c>
      <c r="V141" s="134"/>
      <c r="W141" s="100">
        <f>T141*U141*V141</f>
        <v>0</v>
      </c>
      <c r="X141" s="183"/>
      <c r="Y141" s="135"/>
      <c r="Z141" s="101">
        <f>INDEX(建具一覧表!$H$4:$J$163,MATCH($Y141,建具一覧表!$H$4:$H$163,FALSE),2)</f>
        <v>0</v>
      </c>
      <c r="AA141" s="101">
        <f>INDEX(建具一覧表!$H$4:$J$16343,MATCH($Y141,建具一覧表!$H$4:$H$163,FALSE),3)</f>
        <v>0</v>
      </c>
      <c r="AB141" s="176"/>
      <c r="AC141" s="102">
        <f t="shared" ref="AC141:AC151" si="173">Z141*AA141*AB141</f>
        <v>0</v>
      </c>
    </row>
    <row r="142" spans="1:29" ht="16.5" customHeight="1">
      <c r="A142" s="416"/>
      <c r="B142" s="417"/>
      <c r="C142" s="420"/>
      <c r="D142" s="421"/>
      <c r="E142" s="137"/>
      <c r="F142" s="138"/>
      <c r="G142" s="139"/>
      <c r="H142" s="423"/>
      <c r="I142" s="349"/>
      <c r="J142" s="351"/>
      <c r="K142" s="352"/>
      <c r="L142" s="359"/>
      <c r="M142" s="355"/>
      <c r="N142" s="356"/>
      <c r="O142" s="368"/>
      <c r="P142" s="359"/>
      <c r="Q142" s="430"/>
      <c r="R142" s="140"/>
      <c r="S142" s="141"/>
      <c r="T142" s="103">
        <f>INDEX(建具一覧表!$B$4:$D$163,MATCH($S142,建具一覧表!$B$4:$B$163,FALSE),2)</f>
        <v>0</v>
      </c>
      <c r="U142" s="103">
        <f>INDEX(建具一覧表!$B$4:$D$163,MATCH($S142,建具一覧表!$B$4:$B$163,FALSE),3)</f>
        <v>0</v>
      </c>
      <c r="V142" s="142"/>
      <c r="W142" s="104">
        <f t="shared" ref="W142:W151" si="174">T142*U142*V142</f>
        <v>0</v>
      </c>
      <c r="X142" s="184"/>
      <c r="Y142" s="143"/>
      <c r="Z142" s="105">
        <f>INDEX(建具一覧表!$H$4:$J$163,MATCH($Y142,建具一覧表!$H$4:$H$163,FALSE),2)</f>
        <v>0</v>
      </c>
      <c r="AA142" s="105">
        <f>INDEX(建具一覧表!$H$4:$J$16343,MATCH($Y142,建具一覧表!$H$4:$H$163,FALSE),3)</f>
        <v>0</v>
      </c>
      <c r="AB142" s="177"/>
      <c r="AC142" s="106">
        <f t="shared" si="173"/>
        <v>0</v>
      </c>
    </row>
    <row r="143" spans="1:29" ht="16.5" customHeight="1">
      <c r="A143" s="416"/>
      <c r="B143" s="417"/>
      <c r="C143" s="420"/>
      <c r="D143" s="421"/>
      <c r="E143" s="137"/>
      <c r="F143" s="138"/>
      <c r="G143" s="139"/>
      <c r="H143" s="423"/>
      <c r="I143" s="349" t="s">
        <v>88</v>
      </c>
      <c r="J143" s="351">
        <f>SUMIFS(W141:W151,R141:R151,"東")</f>
        <v>0</v>
      </c>
      <c r="K143" s="352" t="str">
        <f>IF(J143="","",J143/$W$152)</f>
        <v/>
      </c>
      <c r="L143" s="353" t="str">
        <f t="shared" ref="L143" si="175">IF(J143="","",IF(K143=100%,"",$G$2))</f>
        <v/>
      </c>
      <c r="M143" s="355" t="str">
        <f>IF(J143="","",IF(K143=100%,100%,K143-L143))</f>
        <v/>
      </c>
      <c r="N143" s="356">
        <f>SUMIFS(AC141:AC151,X141:X151,"東")</f>
        <v>0</v>
      </c>
      <c r="O143" s="357" t="str">
        <f>IF(N143="","",N143/AC152)</f>
        <v/>
      </c>
      <c r="P143" s="359" t="str">
        <f t="shared" ref="P143" si="176">IF(N143="","",IF(O143=100%,"",$G$2))</f>
        <v/>
      </c>
      <c r="Q143" s="360" t="str">
        <f t="shared" ref="Q143" si="177">IF(N143="","",IF(O143=100%,100%,O143-P143))</f>
        <v/>
      </c>
      <c r="R143" s="140"/>
      <c r="S143" s="141"/>
      <c r="T143" s="103">
        <f>INDEX(建具一覧表!$B$4:$D$163,MATCH($S143,建具一覧表!$B$4:$B$163,FALSE),2)</f>
        <v>0</v>
      </c>
      <c r="U143" s="103">
        <f>INDEX(建具一覧表!$B$4:$D$163,MATCH($S143,建具一覧表!$B$4:$B$163,FALSE),3)</f>
        <v>0</v>
      </c>
      <c r="V143" s="142"/>
      <c r="W143" s="104">
        <f t="shared" si="174"/>
        <v>0</v>
      </c>
      <c r="X143" s="184"/>
      <c r="Y143" s="143"/>
      <c r="Z143" s="105">
        <f>INDEX(建具一覧表!$H$4:$J$163,MATCH($Y143,建具一覧表!$H$4:$H$163,FALSE),2)</f>
        <v>0</v>
      </c>
      <c r="AA143" s="105">
        <f>INDEX(建具一覧表!$H$4:$J$16343,MATCH($Y143,建具一覧表!$H$4:$H$163,FALSE),3)</f>
        <v>0</v>
      </c>
      <c r="AB143" s="177"/>
      <c r="AC143" s="106">
        <f t="shared" si="173"/>
        <v>0</v>
      </c>
    </row>
    <row r="144" spans="1:29" ht="16.5" customHeight="1">
      <c r="A144" s="369" t="s">
        <v>85</v>
      </c>
      <c r="B144" s="370"/>
      <c r="C144" s="370"/>
      <c r="D144" s="371"/>
      <c r="E144" s="137"/>
      <c r="F144" s="138"/>
      <c r="G144" s="139"/>
      <c r="H144" s="423"/>
      <c r="I144" s="349"/>
      <c r="J144" s="351"/>
      <c r="K144" s="352"/>
      <c r="L144" s="354"/>
      <c r="M144" s="355"/>
      <c r="N144" s="356"/>
      <c r="O144" s="368"/>
      <c r="P144" s="359"/>
      <c r="Q144" s="361"/>
      <c r="R144" s="140"/>
      <c r="S144" s="141"/>
      <c r="T144" s="103">
        <f>INDEX(建具一覧表!$B$4:$D$163,MATCH($S144,建具一覧表!$B$4:$B$163,FALSE),2)</f>
        <v>0</v>
      </c>
      <c r="U144" s="103">
        <f>INDEX(建具一覧表!$B$4:$D$163,MATCH($S144,建具一覧表!$B$4:$B$163,FALSE),3)</f>
        <v>0</v>
      </c>
      <c r="V144" s="142"/>
      <c r="W144" s="104">
        <f t="shared" si="174"/>
        <v>0</v>
      </c>
      <c r="X144" s="184"/>
      <c r="Y144" s="143"/>
      <c r="Z144" s="105">
        <f>INDEX(建具一覧表!$H$4:$J$163,MATCH($Y144,建具一覧表!$H$4:$H$163,FALSE),2)</f>
        <v>0</v>
      </c>
      <c r="AA144" s="105">
        <f>INDEX(建具一覧表!$H$4:$J$16343,MATCH($Y144,建具一覧表!$H$4:$H$163,FALSE),3)</f>
        <v>0</v>
      </c>
      <c r="AB144" s="177"/>
      <c r="AC144" s="106">
        <f t="shared" si="173"/>
        <v>0</v>
      </c>
    </row>
    <row r="145" spans="1:29" ht="16.5" customHeight="1">
      <c r="A145" s="372"/>
      <c r="B145" s="373"/>
      <c r="C145" s="373"/>
      <c r="D145" s="374"/>
      <c r="E145" s="137"/>
      <c r="F145" s="138"/>
      <c r="G145" s="139"/>
      <c r="H145" s="423"/>
      <c r="I145" s="349" t="s">
        <v>7</v>
      </c>
      <c r="J145" s="351">
        <f>SUMIFS(W141:W151,R141:R151,"南")</f>
        <v>0</v>
      </c>
      <c r="K145" s="352" t="str">
        <f>IF(J145="","",J145/$W$152)</f>
        <v/>
      </c>
      <c r="L145" s="353" t="str">
        <f t="shared" ref="L145" si="178">IF(J145="","",IF(K145=100%,"",$G$2))</f>
        <v/>
      </c>
      <c r="M145" s="355" t="str">
        <f t="shared" ref="M145" si="179">IF(J145="","",IF(K145=100%,100%,K145-L145))</f>
        <v/>
      </c>
      <c r="N145" s="356">
        <f>SUMIFS(AC141:AC151,X141:X151,"南")</f>
        <v>0</v>
      </c>
      <c r="O145" s="357" t="str">
        <f>IF(N145="","",N145/AC152)</f>
        <v/>
      </c>
      <c r="P145" s="359" t="str">
        <f t="shared" ref="P145" si="180">IF(N145="","",IF(O145=100%,"",$G$2))</f>
        <v/>
      </c>
      <c r="Q145" s="360" t="str">
        <f t="shared" ref="Q145" si="181">IF(N145="","",IF(O145=100%,100%,O145-P145))</f>
        <v/>
      </c>
      <c r="R145" s="140"/>
      <c r="S145" s="141"/>
      <c r="T145" s="103">
        <f>INDEX(建具一覧表!$B$4:$D$163,MATCH($S145,建具一覧表!$B$4:$B$163,FALSE),2)</f>
        <v>0</v>
      </c>
      <c r="U145" s="103">
        <f>INDEX(建具一覧表!$B$4:$D$163,MATCH($S145,建具一覧表!$B$4:$B$163,FALSE),3)</f>
        <v>0</v>
      </c>
      <c r="V145" s="142"/>
      <c r="W145" s="104">
        <f t="shared" si="174"/>
        <v>0</v>
      </c>
      <c r="X145" s="184"/>
      <c r="Y145" s="143"/>
      <c r="Z145" s="105">
        <f>INDEX(建具一覧表!$H$4:$J$163,MATCH($Y145,建具一覧表!$H$4:$H$163,FALSE),2)</f>
        <v>0</v>
      </c>
      <c r="AA145" s="105">
        <f>INDEX(建具一覧表!$H$4:$J$16343,MATCH($Y145,建具一覧表!$H$4:$H$163,FALSE),3)</f>
        <v>0</v>
      </c>
      <c r="AB145" s="177"/>
      <c r="AC145" s="106">
        <f t="shared" si="173"/>
        <v>0</v>
      </c>
    </row>
    <row r="146" spans="1:29" ht="16.5" customHeight="1">
      <c r="A146" s="144"/>
      <c r="B146" s="145"/>
      <c r="C146" s="145"/>
      <c r="D146" s="146"/>
      <c r="E146" s="137"/>
      <c r="F146" s="138"/>
      <c r="G146" s="139"/>
      <c r="H146" s="423"/>
      <c r="I146" s="349"/>
      <c r="J146" s="351"/>
      <c r="K146" s="352"/>
      <c r="L146" s="354"/>
      <c r="M146" s="355"/>
      <c r="N146" s="356"/>
      <c r="O146" s="368"/>
      <c r="P146" s="359"/>
      <c r="Q146" s="361"/>
      <c r="R146" s="140"/>
      <c r="S146" s="141"/>
      <c r="T146" s="103">
        <f>INDEX(建具一覧表!$B$4:$D$163,MATCH($S146,建具一覧表!$B$4:$B$163,FALSE),2)</f>
        <v>0</v>
      </c>
      <c r="U146" s="103">
        <f>INDEX(建具一覧表!$B$4:$D$163,MATCH($S146,建具一覧表!$B$4:$B$163,FALSE),3)</f>
        <v>0</v>
      </c>
      <c r="V146" s="142"/>
      <c r="W146" s="104">
        <f t="shared" si="174"/>
        <v>0</v>
      </c>
      <c r="X146" s="184"/>
      <c r="Y146" s="143"/>
      <c r="Z146" s="105">
        <f>INDEX(建具一覧表!$H$4:$J$163,MATCH($Y146,建具一覧表!$H$4:$H$163,FALSE),2)</f>
        <v>0</v>
      </c>
      <c r="AA146" s="105">
        <f>INDEX(建具一覧表!$H$4:$J$16343,MATCH($Y146,建具一覧表!$H$4:$H$163,FALSE),3)</f>
        <v>0</v>
      </c>
      <c r="AB146" s="177"/>
      <c r="AC146" s="106">
        <f t="shared" si="173"/>
        <v>0</v>
      </c>
    </row>
    <row r="147" spans="1:29" ht="16.5" customHeight="1">
      <c r="A147" s="144"/>
      <c r="B147" s="145"/>
      <c r="C147" s="145"/>
      <c r="D147" s="146"/>
      <c r="E147" s="137"/>
      <c r="F147" s="138"/>
      <c r="G147" s="139"/>
      <c r="H147" s="423"/>
      <c r="I147" s="349" t="s">
        <v>8</v>
      </c>
      <c r="J147" s="351">
        <f>SUMIFS(W141:W151,R141:R151,"西")</f>
        <v>0</v>
      </c>
      <c r="K147" s="352" t="str">
        <f>IF(J147="","",J147/$W$152)</f>
        <v/>
      </c>
      <c r="L147" s="353" t="str">
        <f t="shared" ref="L147" si="182">IF(J147="","",IF(K147=100%,"",$G$2))</f>
        <v/>
      </c>
      <c r="M147" s="355" t="str">
        <f t="shared" ref="M147" si="183">IF(J147="","",IF(K147=100%,100%,K147-L147))</f>
        <v/>
      </c>
      <c r="N147" s="356">
        <f>SUMIFS(AC141:AC151,X141:X151,"西")</f>
        <v>0</v>
      </c>
      <c r="O147" s="357" t="str">
        <f>IF(N147="","",N147/AC152)</f>
        <v/>
      </c>
      <c r="P147" s="359" t="str">
        <f t="shared" ref="P147" si="184">IF(N147="","",IF(O147=100%,"",$G$2))</f>
        <v/>
      </c>
      <c r="Q147" s="360" t="str">
        <f t="shared" ref="Q147" si="185">IF(N147="","",IF(O147=100%,100%,O147-P147))</f>
        <v/>
      </c>
      <c r="R147" s="140"/>
      <c r="S147" s="141"/>
      <c r="T147" s="103">
        <f>INDEX(建具一覧表!$B$4:$D$163,MATCH($S147,建具一覧表!$B$4:$B$163,FALSE),2)</f>
        <v>0</v>
      </c>
      <c r="U147" s="103">
        <f>INDEX(建具一覧表!$B$4:$D$163,MATCH($S147,建具一覧表!$B$4:$B$163,FALSE),3)</f>
        <v>0</v>
      </c>
      <c r="V147" s="142"/>
      <c r="W147" s="104">
        <f t="shared" si="174"/>
        <v>0</v>
      </c>
      <c r="X147" s="184"/>
      <c r="Y147" s="143"/>
      <c r="Z147" s="105">
        <f>INDEX(建具一覧表!$H$4:$J$163,MATCH($Y147,建具一覧表!$H$4:$H$163,FALSE),2)</f>
        <v>0</v>
      </c>
      <c r="AA147" s="105">
        <f>INDEX(建具一覧表!$H$4:$J$16343,MATCH($Y147,建具一覧表!$H$4:$H$163,FALSE),3)</f>
        <v>0</v>
      </c>
      <c r="AB147" s="177"/>
      <c r="AC147" s="106">
        <f t="shared" si="173"/>
        <v>0</v>
      </c>
    </row>
    <row r="148" spans="1:29" ht="16.5" customHeight="1">
      <c r="A148" s="144"/>
      <c r="B148" s="145"/>
      <c r="C148" s="145"/>
      <c r="D148" s="146"/>
      <c r="E148" s="137"/>
      <c r="F148" s="138"/>
      <c r="G148" s="139"/>
      <c r="H148" s="423"/>
      <c r="I148" s="350"/>
      <c r="J148" s="351"/>
      <c r="K148" s="352"/>
      <c r="L148" s="354"/>
      <c r="M148" s="355"/>
      <c r="N148" s="356"/>
      <c r="O148" s="358"/>
      <c r="P148" s="359"/>
      <c r="Q148" s="361"/>
      <c r="R148" s="140"/>
      <c r="S148" s="141"/>
      <c r="T148" s="103">
        <f>INDEX(建具一覧表!$B$4:$D$163,MATCH($S148,建具一覧表!$B$4:$B$163,FALSE),2)</f>
        <v>0</v>
      </c>
      <c r="U148" s="103">
        <f>INDEX(建具一覧表!$B$4:$D$163,MATCH($S148,建具一覧表!$B$4:$B$163,FALSE),3)</f>
        <v>0</v>
      </c>
      <c r="V148" s="142"/>
      <c r="W148" s="104">
        <f t="shared" si="174"/>
        <v>0</v>
      </c>
      <c r="X148" s="184"/>
      <c r="Y148" s="143"/>
      <c r="Z148" s="105">
        <f>INDEX(建具一覧表!$H$4:$J$163,MATCH($Y148,建具一覧表!$H$4:$H$163,FALSE),2)</f>
        <v>0</v>
      </c>
      <c r="AA148" s="105">
        <f>INDEX(建具一覧表!$H$4:$J$16343,MATCH($Y148,建具一覧表!$H$4:$H$163,FALSE),3)</f>
        <v>0</v>
      </c>
      <c r="AB148" s="177"/>
      <c r="AC148" s="106">
        <f t="shared" si="173"/>
        <v>0</v>
      </c>
    </row>
    <row r="149" spans="1:29" ht="16.5" customHeight="1">
      <c r="A149" s="144"/>
      <c r="B149" s="145"/>
      <c r="C149" s="145"/>
      <c r="D149" s="146"/>
      <c r="E149" s="137"/>
      <c r="F149" s="138"/>
      <c r="G149" s="139"/>
      <c r="H149" s="423"/>
      <c r="I149" s="349" t="s">
        <v>89</v>
      </c>
      <c r="J149" s="351">
        <f>SUMIFS(W141:W151,R141:R151,"真上")</f>
        <v>0</v>
      </c>
      <c r="K149" s="352" t="str">
        <f>IF(J149="","",J149/$W$152)</f>
        <v/>
      </c>
      <c r="L149" s="353" t="str">
        <f t="shared" ref="L149" si="186">IF(J149="","",IF(K149=100%,"",$G$2))</f>
        <v/>
      </c>
      <c r="M149" s="355" t="str">
        <f t="shared" ref="M149" si="187">IF(J149="","",IF(K149=100%,100%,K149-L149))</f>
        <v/>
      </c>
      <c r="N149" s="356">
        <f>SUMIFS(AC141:AC151,X141:X151,"真上")</f>
        <v>0</v>
      </c>
      <c r="O149" s="357" t="str">
        <f>IF(N149="","",N149/AC154)</f>
        <v/>
      </c>
      <c r="P149" s="359" t="str">
        <f t="shared" ref="P149" si="188">IF(N149="","",IF(O149=100%,"",$G$2))</f>
        <v/>
      </c>
      <c r="Q149" s="360" t="str">
        <f t="shared" ref="Q149" si="189">IF(N149="","",IF(O149=100%,100%,O149-P149))</f>
        <v/>
      </c>
      <c r="R149" s="140"/>
      <c r="S149" s="141"/>
      <c r="T149" s="103">
        <f>INDEX(建具一覧表!$B$4:$D$163,MATCH($S149,建具一覧表!$B$4:$B$163,FALSE),2)</f>
        <v>0</v>
      </c>
      <c r="U149" s="103">
        <f>INDEX(建具一覧表!$B$4:$D$163,MATCH($S149,建具一覧表!$B$4:$B$163,FALSE),3)</f>
        <v>0</v>
      </c>
      <c r="V149" s="142"/>
      <c r="W149" s="104">
        <f t="shared" si="174"/>
        <v>0</v>
      </c>
      <c r="X149" s="184"/>
      <c r="Y149" s="143"/>
      <c r="Z149" s="105">
        <f>INDEX(建具一覧表!$H$4:$J$163,MATCH($Y149,建具一覧表!$H$4:$H$163,FALSE),2)</f>
        <v>0</v>
      </c>
      <c r="AA149" s="105">
        <f>INDEX(建具一覧表!$H$4:$J$16343,MATCH($Y149,建具一覧表!$H$4:$H$163,FALSE),3)</f>
        <v>0</v>
      </c>
      <c r="AB149" s="177"/>
      <c r="AC149" s="106">
        <f t="shared" si="173"/>
        <v>0</v>
      </c>
    </row>
    <row r="150" spans="1:29" ht="16.5" customHeight="1">
      <c r="A150" s="144"/>
      <c r="B150" s="145"/>
      <c r="C150" s="145"/>
      <c r="D150" s="146"/>
      <c r="E150" s="137"/>
      <c r="F150" s="138"/>
      <c r="G150" s="139"/>
      <c r="H150" s="423"/>
      <c r="I150" s="350"/>
      <c r="J150" s="362"/>
      <c r="K150" s="363"/>
      <c r="L150" s="364"/>
      <c r="M150" s="365"/>
      <c r="N150" s="366"/>
      <c r="O150" s="358"/>
      <c r="P150" s="359"/>
      <c r="Q150" s="367"/>
      <c r="R150" s="140"/>
      <c r="S150" s="141"/>
      <c r="T150" s="103">
        <f>INDEX(建具一覧表!$B$4:$D$163,MATCH($S150,建具一覧表!$B$4:$B$163,FALSE),2)</f>
        <v>0</v>
      </c>
      <c r="U150" s="103">
        <f>INDEX(建具一覧表!$B$4:$D$163,MATCH($S150,建具一覧表!$B$4:$B$163,FALSE),3)</f>
        <v>0</v>
      </c>
      <c r="V150" s="142"/>
      <c r="W150" s="104">
        <f t="shared" si="174"/>
        <v>0</v>
      </c>
      <c r="X150" s="184"/>
      <c r="Y150" s="143"/>
      <c r="Z150" s="105">
        <f>INDEX(建具一覧表!$H$4:$J$163,MATCH($Y150,建具一覧表!$H$4:$H$163,FALSE),2)</f>
        <v>0</v>
      </c>
      <c r="AA150" s="105">
        <f>INDEX(建具一覧表!$H$4:$J$16343,MATCH($Y150,建具一覧表!$H$4:$H$163,FALSE),3)</f>
        <v>0</v>
      </c>
      <c r="AB150" s="177"/>
      <c r="AC150" s="106">
        <f t="shared" si="173"/>
        <v>0</v>
      </c>
    </row>
    <row r="151" spans="1:29" ht="16.5" customHeight="1">
      <c r="A151" s="144"/>
      <c r="B151" s="145"/>
      <c r="C151" s="145"/>
      <c r="D151" s="146"/>
      <c r="E151" s="147"/>
      <c r="F151" s="148"/>
      <c r="G151" s="149"/>
      <c r="H151" s="333" t="s">
        <v>90</v>
      </c>
      <c r="I151" s="335"/>
      <c r="J151" s="337">
        <f>SUM(J141:J150)</f>
        <v>0</v>
      </c>
      <c r="K151" s="339" t="e">
        <f>W152/F152</f>
        <v>#DIV/0!</v>
      </c>
      <c r="L151" s="341">
        <f>$G$2</f>
        <v>0.03</v>
      </c>
      <c r="M151" s="343" t="e">
        <f>K151-$G$2</f>
        <v>#DIV/0!</v>
      </c>
      <c r="N151" s="345">
        <f>SUM(N141:N150)</f>
        <v>0</v>
      </c>
      <c r="O151" s="339" t="e">
        <f>AC152/G152</f>
        <v>#DIV/0!</v>
      </c>
      <c r="P151" s="341">
        <f>$G$2</f>
        <v>0.03</v>
      </c>
      <c r="Q151" s="347" t="str">
        <f>IF(N151="","",O151-$G$2)</f>
        <v/>
      </c>
      <c r="R151" s="150"/>
      <c r="S151" s="141"/>
      <c r="T151" s="107">
        <f>INDEX(建具一覧表!$B$4:$D$163,MATCH($S151,建具一覧表!$B$4:$B$163,FALSE),2)</f>
        <v>0</v>
      </c>
      <c r="U151" s="107">
        <f>INDEX(建具一覧表!$B$4:$D$163,MATCH($S151,建具一覧表!$B$4:$B$163,FALSE),3)</f>
        <v>0</v>
      </c>
      <c r="V151" s="151"/>
      <c r="W151" s="104">
        <f t="shared" si="174"/>
        <v>0</v>
      </c>
      <c r="X151" s="185"/>
      <c r="Y151" s="143"/>
      <c r="Z151" s="108">
        <f>INDEX(建具一覧表!$H$4:$J$163,MATCH($Y151,建具一覧表!$H$4:$H$163,FALSE),2)</f>
        <v>0</v>
      </c>
      <c r="AA151" s="108">
        <f>INDEX(建具一覧表!$H$4:$J$16343,MATCH($Y151,建具一覧表!$H$4:$H$163,FALSE),3)</f>
        <v>0</v>
      </c>
      <c r="AB151" s="178"/>
      <c r="AC151" s="106">
        <f t="shared" si="173"/>
        <v>0</v>
      </c>
    </row>
    <row r="152" spans="1:29" s="158" customFormat="1" ht="16.5" customHeight="1" thickBot="1">
      <c r="A152" s="152"/>
      <c r="B152" s="153"/>
      <c r="C152" s="153"/>
      <c r="D152" s="154"/>
      <c r="E152" s="155" t="s">
        <v>2</v>
      </c>
      <c r="F152" s="111">
        <f>SUM(F141:F151)</f>
        <v>0</v>
      </c>
      <c r="G152" s="112">
        <f>SUM(G140:G151)</f>
        <v>0</v>
      </c>
      <c r="H152" s="334"/>
      <c r="I152" s="336"/>
      <c r="J152" s="338"/>
      <c r="K152" s="340"/>
      <c r="L152" s="342"/>
      <c r="M152" s="344"/>
      <c r="N152" s="346"/>
      <c r="O152" s="340"/>
      <c r="P152" s="342"/>
      <c r="Q152" s="348"/>
      <c r="R152" s="186"/>
      <c r="S152" s="187"/>
      <c r="T152" s="157"/>
      <c r="U152" s="157"/>
      <c r="V152" s="179"/>
      <c r="W152" s="110">
        <f>SUM(W141:W151)</f>
        <v>0</v>
      </c>
      <c r="X152" s="186"/>
      <c r="Y152" s="156"/>
      <c r="Z152" s="157"/>
      <c r="AA152" s="157"/>
      <c r="AB152" s="179"/>
      <c r="AC152" s="109">
        <f>SUM(AC141:AC151)</f>
        <v>0</v>
      </c>
    </row>
    <row r="153" spans="1:29" s="119" customFormat="1" ht="17.25" customHeight="1" thickTop="1">
      <c r="A153" s="404" t="s">
        <v>84</v>
      </c>
      <c r="B153" s="405"/>
      <c r="C153" s="406" t="s">
        <v>1</v>
      </c>
      <c r="D153" s="407"/>
      <c r="E153" s="323" t="s">
        <v>68</v>
      </c>
      <c r="F153" s="408" t="s">
        <v>70</v>
      </c>
      <c r="G153" s="320" t="s">
        <v>71</v>
      </c>
      <c r="H153" s="412" t="s">
        <v>78</v>
      </c>
      <c r="I153" s="314" t="s">
        <v>72</v>
      </c>
      <c r="J153" s="413" t="s">
        <v>73</v>
      </c>
      <c r="K153" s="377"/>
      <c r="L153" s="377"/>
      <c r="M153" s="378"/>
      <c r="N153" s="435" t="s">
        <v>69</v>
      </c>
      <c r="O153" s="382"/>
      <c r="P153" s="382"/>
      <c r="Q153" s="382"/>
      <c r="R153" s="375" t="s">
        <v>72</v>
      </c>
      <c r="S153" s="377" t="s">
        <v>74</v>
      </c>
      <c r="T153" s="377"/>
      <c r="U153" s="377"/>
      <c r="V153" s="377"/>
      <c r="W153" s="378"/>
      <c r="X153" s="379" t="s">
        <v>72</v>
      </c>
      <c r="Y153" s="381" t="s">
        <v>77</v>
      </c>
      <c r="Z153" s="382"/>
      <c r="AA153" s="382"/>
      <c r="AB153" s="382"/>
      <c r="AC153" s="383"/>
    </row>
    <row r="154" spans="1:29" s="119" customFormat="1" ht="17.25" customHeight="1">
      <c r="A154" s="331"/>
      <c r="B154" s="332"/>
      <c r="C154" s="406"/>
      <c r="D154" s="407"/>
      <c r="E154" s="323"/>
      <c r="F154" s="408"/>
      <c r="G154" s="320"/>
      <c r="H154" s="412"/>
      <c r="I154" s="314"/>
      <c r="J154" s="384" t="s">
        <v>80</v>
      </c>
      <c r="K154" s="384" t="s">
        <v>81</v>
      </c>
      <c r="L154" s="386" t="s">
        <v>82</v>
      </c>
      <c r="M154" s="388" t="s">
        <v>83</v>
      </c>
      <c r="N154" s="431" t="s">
        <v>80</v>
      </c>
      <c r="O154" s="384" t="s">
        <v>81</v>
      </c>
      <c r="P154" s="386" t="s">
        <v>82</v>
      </c>
      <c r="Q154" s="433" t="s">
        <v>83</v>
      </c>
      <c r="R154" s="375"/>
      <c r="S154" s="394" t="s">
        <v>0</v>
      </c>
      <c r="T154" s="396" t="s">
        <v>76</v>
      </c>
      <c r="U154" s="396"/>
      <c r="V154" s="397" t="s">
        <v>75</v>
      </c>
      <c r="W154" s="120" t="s">
        <v>4</v>
      </c>
      <c r="X154" s="379"/>
      <c r="Y154" s="399" t="s">
        <v>0</v>
      </c>
      <c r="Z154" s="401" t="s">
        <v>76</v>
      </c>
      <c r="AA154" s="401"/>
      <c r="AB154" s="402" t="s">
        <v>75</v>
      </c>
      <c r="AC154" s="121" t="s">
        <v>4</v>
      </c>
    </row>
    <row r="155" spans="1:29" s="128" customFormat="1" ht="22.5" customHeight="1">
      <c r="A155" s="414">
        <v>11</v>
      </c>
      <c r="B155" s="415"/>
      <c r="C155" s="418"/>
      <c r="D155" s="419"/>
      <c r="E155" s="324"/>
      <c r="F155" s="409"/>
      <c r="G155" s="321"/>
      <c r="H155" s="395"/>
      <c r="I155" s="315"/>
      <c r="J155" s="385"/>
      <c r="K155" s="385"/>
      <c r="L155" s="387"/>
      <c r="M155" s="389"/>
      <c r="N155" s="432"/>
      <c r="O155" s="385"/>
      <c r="P155" s="387"/>
      <c r="Q155" s="434"/>
      <c r="R155" s="376"/>
      <c r="S155" s="395"/>
      <c r="T155" s="122" t="s">
        <v>5</v>
      </c>
      <c r="U155" s="123" t="s">
        <v>6</v>
      </c>
      <c r="V155" s="398"/>
      <c r="W155" s="124" t="s">
        <v>86</v>
      </c>
      <c r="X155" s="380"/>
      <c r="Y155" s="400"/>
      <c r="Z155" s="125" t="s">
        <v>5</v>
      </c>
      <c r="AA155" s="126" t="s">
        <v>6</v>
      </c>
      <c r="AB155" s="403"/>
      <c r="AC155" s="127" t="s">
        <v>86</v>
      </c>
    </row>
    <row r="156" spans="1:29" ht="16.5" customHeight="1">
      <c r="A156" s="416"/>
      <c r="B156" s="417"/>
      <c r="C156" s="420"/>
      <c r="D156" s="421"/>
      <c r="E156" s="129"/>
      <c r="F156" s="130"/>
      <c r="G156" s="131"/>
      <c r="H156" s="422" t="s">
        <v>79</v>
      </c>
      <c r="I156" s="424" t="s">
        <v>87</v>
      </c>
      <c r="J156" s="425">
        <f>SUMIFS(W156:W166,R156:R166,"北")</f>
        <v>0</v>
      </c>
      <c r="K156" s="426" t="str">
        <f>IF(J156="","",J156/$W$167)</f>
        <v/>
      </c>
      <c r="L156" s="359" t="str">
        <f>IF(J156="","",IF(K156=100%,"",$G$2))</f>
        <v/>
      </c>
      <c r="M156" s="427" t="str">
        <f>IF(J156="","",IF(K156=100%,100%,K156-L156))</f>
        <v/>
      </c>
      <c r="N156" s="428">
        <f>SUMIFS(AC156:AC166,X156:X166,"北")</f>
        <v>0</v>
      </c>
      <c r="O156" s="339" t="str">
        <f>IF(N156="","",N156/AC167)</f>
        <v/>
      </c>
      <c r="P156" s="359" t="str">
        <f>IF(N156="","",IF(O156=100%,"",$G$2))</f>
        <v/>
      </c>
      <c r="Q156" s="429" t="str">
        <f>IF(N156="","",IF(O156=100%,100%,O156-P156))</f>
        <v/>
      </c>
      <c r="R156" s="132"/>
      <c r="S156" s="159"/>
      <c r="T156" s="99">
        <f>INDEX(建具一覧表!$B$4:$D$163,MATCH($S156,建具一覧表!$B$4:$B$163,FALSE),2)</f>
        <v>0</v>
      </c>
      <c r="U156" s="99">
        <f>INDEX(建具一覧表!$B$4:$D$163,MATCH($S156,建具一覧表!$B$4:$B$163,FALSE),3)</f>
        <v>0</v>
      </c>
      <c r="V156" s="134"/>
      <c r="W156" s="100">
        <f>T156*U156*V156</f>
        <v>0</v>
      </c>
      <c r="X156" s="183"/>
      <c r="Y156" s="135"/>
      <c r="Z156" s="101">
        <f>INDEX(建具一覧表!$H$4:$J$163,MATCH($Y156,建具一覧表!$H$4:$H$163,FALSE),2)</f>
        <v>0</v>
      </c>
      <c r="AA156" s="101">
        <f>INDEX(建具一覧表!$H$4:$J$16343,MATCH($Y156,建具一覧表!$H$4:$H$163,FALSE),3)</f>
        <v>0</v>
      </c>
      <c r="AB156" s="176"/>
      <c r="AC156" s="102">
        <f t="shared" ref="AC156:AC166" si="190">Z156*AA156*AB156</f>
        <v>0</v>
      </c>
    </row>
    <row r="157" spans="1:29" ht="16.5" customHeight="1">
      <c r="A157" s="416"/>
      <c r="B157" s="417"/>
      <c r="C157" s="420"/>
      <c r="D157" s="421"/>
      <c r="E157" s="137"/>
      <c r="F157" s="138"/>
      <c r="G157" s="139"/>
      <c r="H157" s="423"/>
      <c r="I157" s="349"/>
      <c r="J157" s="351"/>
      <c r="K157" s="352"/>
      <c r="L157" s="359"/>
      <c r="M157" s="355"/>
      <c r="N157" s="356"/>
      <c r="O157" s="368"/>
      <c r="P157" s="359"/>
      <c r="Q157" s="430"/>
      <c r="R157" s="140"/>
      <c r="S157" s="141"/>
      <c r="T157" s="103">
        <f>INDEX(建具一覧表!$B$4:$D$163,MATCH($S157,建具一覧表!$B$4:$B$163,FALSE),2)</f>
        <v>0</v>
      </c>
      <c r="U157" s="103">
        <f>INDEX(建具一覧表!$B$4:$D$163,MATCH($S157,建具一覧表!$B$4:$B$163,FALSE),3)</f>
        <v>0</v>
      </c>
      <c r="V157" s="142"/>
      <c r="W157" s="104">
        <f t="shared" ref="W157:W166" si="191">T157*U157*V157</f>
        <v>0</v>
      </c>
      <c r="X157" s="184"/>
      <c r="Y157" s="143"/>
      <c r="Z157" s="105">
        <f>INDEX(建具一覧表!$H$4:$J$163,MATCH($Y157,建具一覧表!$H$4:$H$163,FALSE),2)</f>
        <v>0</v>
      </c>
      <c r="AA157" s="105">
        <f>INDEX(建具一覧表!$H$4:$J$16343,MATCH($Y157,建具一覧表!$H$4:$H$163,FALSE),3)</f>
        <v>0</v>
      </c>
      <c r="AB157" s="177"/>
      <c r="AC157" s="106">
        <f t="shared" si="190"/>
        <v>0</v>
      </c>
    </row>
    <row r="158" spans="1:29" ht="16.5" customHeight="1">
      <c r="A158" s="416"/>
      <c r="B158" s="417"/>
      <c r="C158" s="420"/>
      <c r="D158" s="421"/>
      <c r="E158" s="137"/>
      <c r="F158" s="138"/>
      <c r="G158" s="139"/>
      <c r="H158" s="423"/>
      <c r="I158" s="349" t="s">
        <v>88</v>
      </c>
      <c r="J158" s="351">
        <f>SUMIFS(W156:W166,R156:R166,"東")</f>
        <v>0</v>
      </c>
      <c r="K158" s="352" t="str">
        <f>IF(J158="","",J158/$W$167)</f>
        <v/>
      </c>
      <c r="L158" s="353" t="str">
        <f t="shared" ref="L158" si="192">IF(J158="","",IF(K158=100%,"",$G$2))</f>
        <v/>
      </c>
      <c r="M158" s="355" t="str">
        <f>IF(J158="","",IF(K158=100%,100%,K158-L158))</f>
        <v/>
      </c>
      <c r="N158" s="356">
        <f>SUMIFS(AC156:AC166,X156:X166,"東")</f>
        <v>0</v>
      </c>
      <c r="O158" s="357" t="str">
        <f>IF(N158="","",N158/AC167)</f>
        <v/>
      </c>
      <c r="P158" s="359" t="str">
        <f t="shared" ref="P158" si="193">IF(N158="","",IF(O158=100%,"",$G$2))</f>
        <v/>
      </c>
      <c r="Q158" s="360" t="str">
        <f t="shared" ref="Q158" si="194">IF(N158="","",IF(O158=100%,100%,O158-P158))</f>
        <v/>
      </c>
      <c r="R158" s="140"/>
      <c r="S158" s="141"/>
      <c r="T158" s="103">
        <f>INDEX(建具一覧表!$B$4:$D$163,MATCH($S158,建具一覧表!$B$4:$B$163,FALSE),2)</f>
        <v>0</v>
      </c>
      <c r="U158" s="103">
        <f>INDEX(建具一覧表!$B$4:$D$163,MATCH($S158,建具一覧表!$B$4:$B$163,FALSE),3)</f>
        <v>0</v>
      </c>
      <c r="V158" s="142"/>
      <c r="W158" s="104">
        <f t="shared" si="191"/>
        <v>0</v>
      </c>
      <c r="X158" s="184"/>
      <c r="Y158" s="143"/>
      <c r="Z158" s="105">
        <f>INDEX(建具一覧表!$H$4:$J$163,MATCH($Y158,建具一覧表!$H$4:$H$163,FALSE),2)</f>
        <v>0</v>
      </c>
      <c r="AA158" s="105">
        <f>INDEX(建具一覧表!$H$4:$J$16343,MATCH($Y158,建具一覧表!$H$4:$H$163,FALSE),3)</f>
        <v>0</v>
      </c>
      <c r="AB158" s="177"/>
      <c r="AC158" s="106">
        <f t="shared" si="190"/>
        <v>0</v>
      </c>
    </row>
    <row r="159" spans="1:29" ht="16.5" customHeight="1">
      <c r="A159" s="369" t="s">
        <v>85</v>
      </c>
      <c r="B159" s="370"/>
      <c r="C159" s="370"/>
      <c r="D159" s="371"/>
      <c r="E159" s="137"/>
      <c r="F159" s="138"/>
      <c r="G159" s="139"/>
      <c r="H159" s="423"/>
      <c r="I159" s="349"/>
      <c r="J159" s="351"/>
      <c r="K159" s="352"/>
      <c r="L159" s="354"/>
      <c r="M159" s="355"/>
      <c r="N159" s="356"/>
      <c r="O159" s="368"/>
      <c r="P159" s="359"/>
      <c r="Q159" s="361"/>
      <c r="R159" s="140"/>
      <c r="S159" s="141"/>
      <c r="T159" s="103">
        <f>INDEX(建具一覧表!$B$4:$D$163,MATCH($S159,建具一覧表!$B$4:$B$163,FALSE),2)</f>
        <v>0</v>
      </c>
      <c r="U159" s="103">
        <f>INDEX(建具一覧表!$B$4:$D$163,MATCH($S159,建具一覧表!$B$4:$B$163,FALSE),3)</f>
        <v>0</v>
      </c>
      <c r="V159" s="142"/>
      <c r="W159" s="104">
        <f t="shared" si="191"/>
        <v>0</v>
      </c>
      <c r="X159" s="184"/>
      <c r="Y159" s="143"/>
      <c r="Z159" s="105">
        <f>INDEX(建具一覧表!$H$4:$J$163,MATCH($Y159,建具一覧表!$H$4:$H$163,FALSE),2)</f>
        <v>0</v>
      </c>
      <c r="AA159" s="105">
        <f>INDEX(建具一覧表!$H$4:$J$16343,MATCH($Y159,建具一覧表!$H$4:$H$163,FALSE),3)</f>
        <v>0</v>
      </c>
      <c r="AB159" s="177"/>
      <c r="AC159" s="106">
        <f t="shared" si="190"/>
        <v>0</v>
      </c>
    </row>
    <row r="160" spans="1:29" ht="16.5" customHeight="1">
      <c r="A160" s="372"/>
      <c r="B160" s="373"/>
      <c r="C160" s="373"/>
      <c r="D160" s="374"/>
      <c r="E160" s="137"/>
      <c r="F160" s="138"/>
      <c r="G160" s="139"/>
      <c r="H160" s="423"/>
      <c r="I160" s="349" t="s">
        <v>7</v>
      </c>
      <c r="J160" s="351">
        <f>SUMIFS(W156:W166,R156:R166,"南")</f>
        <v>0</v>
      </c>
      <c r="K160" s="352" t="str">
        <f>IF(J160="","",J160/$W$167)</f>
        <v/>
      </c>
      <c r="L160" s="353" t="str">
        <f t="shared" ref="L160" si="195">IF(J160="","",IF(K160=100%,"",$G$2))</f>
        <v/>
      </c>
      <c r="M160" s="355" t="str">
        <f t="shared" ref="M160" si="196">IF(J160="","",IF(K160=100%,100%,K160-L160))</f>
        <v/>
      </c>
      <c r="N160" s="356">
        <f>SUMIFS(AC156:AC166,X156:X166,"南")</f>
        <v>0</v>
      </c>
      <c r="O160" s="357" t="str">
        <f>IF(N160="","",N160/AC167)</f>
        <v/>
      </c>
      <c r="P160" s="359" t="str">
        <f t="shared" ref="P160" si="197">IF(N160="","",IF(O160=100%,"",$G$2))</f>
        <v/>
      </c>
      <c r="Q160" s="360" t="str">
        <f t="shared" ref="Q160" si="198">IF(N160="","",IF(O160=100%,100%,O160-P160))</f>
        <v/>
      </c>
      <c r="R160" s="140"/>
      <c r="S160" s="141"/>
      <c r="T160" s="103">
        <f>INDEX(建具一覧表!$B$4:$D$163,MATCH($S160,建具一覧表!$B$4:$B$163,FALSE),2)</f>
        <v>0</v>
      </c>
      <c r="U160" s="103">
        <f>INDEX(建具一覧表!$B$4:$D$163,MATCH($S160,建具一覧表!$B$4:$B$163,FALSE),3)</f>
        <v>0</v>
      </c>
      <c r="V160" s="142"/>
      <c r="W160" s="104">
        <f t="shared" si="191"/>
        <v>0</v>
      </c>
      <c r="X160" s="184"/>
      <c r="Y160" s="143"/>
      <c r="Z160" s="105">
        <f>INDEX(建具一覧表!$H$4:$J$163,MATCH($Y160,建具一覧表!$H$4:$H$163,FALSE),2)</f>
        <v>0</v>
      </c>
      <c r="AA160" s="105">
        <f>INDEX(建具一覧表!$H$4:$J$16343,MATCH($Y160,建具一覧表!$H$4:$H$163,FALSE),3)</f>
        <v>0</v>
      </c>
      <c r="AB160" s="177"/>
      <c r="AC160" s="106">
        <f t="shared" si="190"/>
        <v>0</v>
      </c>
    </row>
    <row r="161" spans="1:29" ht="16.5" customHeight="1">
      <c r="A161" s="144"/>
      <c r="B161" s="145"/>
      <c r="C161" s="145"/>
      <c r="D161" s="146"/>
      <c r="E161" s="137"/>
      <c r="F161" s="138"/>
      <c r="G161" s="139"/>
      <c r="H161" s="423"/>
      <c r="I161" s="349"/>
      <c r="J161" s="351"/>
      <c r="K161" s="352"/>
      <c r="L161" s="354"/>
      <c r="M161" s="355"/>
      <c r="N161" s="356"/>
      <c r="O161" s="368"/>
      <c r="P161" s="359"/>
      <c r="Q161" s="361"/>
      <c r="R161" s="140"/>
      <c r="S161" s="141"/>
      <c r="T161" s="103">
        <f>INDEX(建具一覧表!$B$4:$D$163,MATCH($S161,建具一覧表!$B$4:$B$163,FALSE),2)</f>
        <v>0</v>
      </c>
      <c r="U161" s="103">
        <f>INDEX(建具一覧表!$B$4:$D$163,MATCH($S161,建具一覧表!$B$4:$B$163,FALSE),3)</f>
        <v>0</v>
      </c>
      <c r="V161" s="142"/>
      <c r="W161" s="104">
        <f t="shared" si="191"/>
        <v>0</v>
      </c>
      <c r="X161" s="184"/>
      <c r="Y161" s="143"/>
      <c r="Z161" s="105">
        <f>INDEX(建具一覧表!$H$4:$J$163,MATCH($Y161,建具一覧表!$H$4:$H$163,FALSE),2)</f>
        <v>0</v>
      </c>
      <c r="AA161" s="105">
        <f>INDEX(建具一覧表!$H$4:$J$16343,MATCH($Y161,建具一覧表!$H$4:$H$163,FALSE),3)</f>
        <v>0</v>
      </c>
      <c r="AB161" s="177"/>
      <c r="AC161" s="106">
        <f t="shared" si="190"/>
        <v>0</v>
      </c>
    </row>
    <row r="162" spans="1:29" ht="16.5" customHeight="1">
      <c r="A162" s="144"/>
      <c r="B162" s="145"/>
      <c r="C162" s="145"/>
      <c r="D162" s="146"/>
      <c r="E162" s="137"/>
      <c r="F162" s="138"/>
      <c r="G162" s="139"/>
      <c r="H162" s="423"/>
      <c r="I162" s="349" t="s">
        <v>8</v>
      </c>
      <c r="J162" s="351">
        <f>SUMIFS(W156:W166,R156:R166,"西")</f>
        <v>0</v>
      </c>
      <c r="K162" s="352" t="str">
        <f>IF(J162="","",J162/$W$167)</f>
        <v/>
      </c>
      <c r="L162" s="353" t="str">
        <f t="shared" ref="L162" si="199">IF(J162="","",IF(K162=100%,"",$G$2))</f>
        <v/>
      </c>
      <c r="M162" s="355" t="str">
        <f t="shared" ref="M162" si="200">IF(J162="","",IF(K162=100%,100%,K162-L162))</f>
        <v/>
      </c>
      <c r="N162" s="356">
        <f>SUMIFS(AC156:AC166,X156:X166,"西")</f>
        <v>0</v>
      </c>
      <c r="O162" s="357" t="str">
        <f>IF(N162="","",N162/AC167)</f>
        <v/>
      </c>
      <c r="P162" s="359" t="str">
        <f t="shared" ref="P162" si="201">IF(N162="","",IF(O162=100%,"",$G$2))</f>
        <v/>
      </c>
      <c r="Q162" s="360" t="str">
        <f t="shared" ref="Q162" si="202">IF(N162="","",IF(O162=100%,100%,O162-P162))</f>
        <v/>
      </c>
      <c r="R162" s="140"/>
      <c r="S162" s="141"/>
      <c r="T162" s="103">
        <f>INDEX(建具一覧表!$B$4:$D$163,MATCH($S162,建具一覧表!$B$4:$B$163,FALSE),2)</f>
        <v>0</v>
      </c>
      <c r="U162" s="103">
        <f>INDEX(建具一覧表!$B$4:$D$163,MATCH($S162,建具一覧表!$B$4:$B$163,FALSE),3)</f>
        <v>0</v>
      </c>
      <c r="V162" s="142"/>
      <c r="W162" s="104">
        <f t="shared" si="191"/>
        <v>0</v>
      </c>
      <c r="X162" s="184"/>
      <c r="Y162" s="143"/>
      <c r="Z162" s="105">
        <f>INDEX(建具一覧表!$H$4:$J$163,MATCH($Y162,建具一覧表!$H$4:$H$163,FALSE),2)</f>
        <v>0</v>
      </c>
      <c r="AA162" s="105">
        <f>INDEX(建具一覧表!$H$4:$J$16343,MATCH($Y162,建具一覧表!$H$4:$H$163,FALSE),3)</f>
        <v>0</v>
      </c>
      <c r="AB162" s="177"/>
      <c r="AC162" s="106">
        <f t="shared" si="190"/>
        <v>0</v>
      </c>
    </row>
    <row r="163" spans="1:29" ht="16.5" customHeight="1">
      <c r="A163" s="144"/>
      <c r="B163" s="145"/>
      <c r="C163" s="145"/>
      <c r="D163" s="146"/>
      <c r="E163" s="137"/>
      <c r="F163" s="138"/>
      <c r="G163" s="139"/>
      <c r="H163" s="423"/>
      <c r="I163" s="350"/>
      <c r="J163" s="351"/>
      <c r="K163" s="352"/>
      <c r="L163" s="354"/>
      <c r="M163" s="355"/>
      <c r="N163" s="356"/>
      <c r="O163" s="358"/>
      <c r="P163" s="359"/>
      <c r="Q163" s="361"/>
      <c r="R163" s="140"/>
      <c r="S163" s="141"/>
      <c r="T163" s="103">
        <f>INDEX(建具一覧表!$B$4:$D$163,MATCH($S163,建具一覧表!$B$4:$B$163,FALSE),2)</f>
        <v>0</v>
      </c>
      <c r="U163" s="103">
        <f>INDEX(建具一覧表!$B$4:$D$163,MATCH($S163,建具一覧表!$B$4:$B$163,FALSE),3)</f>
        <v>0</v>
      </c>
      <c r="V163" s="142"/>
      <c r="W163" s="104">
        <f t="shared" si="191"/>
        <v>0</v>
      </c>
      <c r="X163" s="184"/>
      <c r="Y163" s="143"/>
      <c r="Z163" s="105">
        <f>INDEX(建具一覧表!$H$4:$J$163,MATCH($Y163,建具一覧表!$H$4:$H$163,FALSE),2)</f>
        <v>0</v>
      </c>
      <c r="AA163" s="105">
        <f>INDEX(建具一覧表!$H$4:$J$16343,MATCH($Y163,建具一覧表!$H$4:$H$163,FALSE),3)</f>
        <v>0</v>
      </c>
      <c r="AB163" s="177"/>
      <c r="AC163" s="106">
        <f t="shared" si="190"/>
        <v>0</v>
      </c>
    </row>
    <row r="164" spans="1:29" ht="16.5" customHeight="1">
      <c r="A164" s="144"/>
      <c r="B164" s="145"/>
      <c r="C164" s="145"/>
      <c r="D164" s="146"/>
      <c r="E164" s="137"/>
      <c r="F164" s="138"/>
      <c r="G164" s="139"/>
      <c r="H164" s="423"/>
      <c r="I164" s="349" t="s">
        <v>89</v>
      </c>
      <c r="J164" s="351">
        <f>SUMIFS(W156:W166,R156:R166,"真上")</f>
        <v>0</v>
      </c>
      <c r="K164" s="352" t="str">
        <f>IF(J164="","",J164/$W$167)</f>
        <v/>
      </c>
      <c r="L164" s="353" t="str">
        <f t="shared" ref="L164" si="203">IF(J164="","",IF(K164=100%,"",$G$2))</f>
        <v/>
      </c>
      <c r="M164" s="355" t="str">
        <f t="shared" ref="M164" si="204">IF(J164="","",IF(K164=100%,100%,K164-L164))</f>
        <v/>
      </c>
      <c r="N164" s="356">
        <f>SUMIFS(AC156:AC166,X156:X166,"真上")</f>
        <v>0</v>
      </c>
      <c r="O164" s="357" t="str">
        <f>IF(N164="","",N164/AC169)</f>
        <v/>
      </c>
      <c r="P164" s="359" t="str">
        <f t="shared" ref="P164" si="205">IF(N164="","",IF(O164=100%,"",$G$2))</f>
        <v/>
      </c>
      <c r="Q164" s="360" t="str">
        <f t="shared" ref="Q164" si="206">IF(N164="","",IF(O164=100%,100%,O164-P164))</f>
        <v/>
      </c>
      <c r="R164" s="140"/>
      <c r="S164" s="141"/>
      <c r="T164" s="103">
        <f>INDEX(建具一覧表!$B$4:$D$163,MATCH($S164,建具一覧表!$B$4:$B$163,FALSE),2)</f>
        <v>0</v>
      </c>
      <c r="U164" s="103">
        <f>INDEX(建具一覧表!$B$4:$D$163,MATCH($S164,建具一覧表!$B$4:$B$163,FALSE),3)</f>
        <v>0</v>
      </c>
      <c r="V164" s="142"/>
      <c r="W164" s="104">
        <f t="shared" si="191"/>
        <v>0</v>
      </c>
      <c r="X164" s="184"/>
      <c r="Y164" s="143"/>
      <c r="Z164" s="105">
        <f>INDEX(建具一覧表!$H$4:$J$163,MATCH($Y164,建具一覧表!$H$4:$H$163,FALSE),2)</f>
        <v>0</v>
      </c>
      <c r="AA164" s="105">
        <f>INDEX(建具一覧表!$H$4:$J$16343,MATCH($Y164,建具一覧表!$H$4:$H$163,FALSE),3)</f>
        <v>0</v>
      </c>
      <c r="AB164" s="177"/>
      <c r="AC164" s="106">
        <f t="shared" si="190"/>
        <v>0</v>
      </c>
    </row>
    <row r="165" spans="1:29" ht="16.5" customHeight="1">
      <c r="A165" s="144"/>
      <c r="B165" s="145"/>
      <c r="C165" s="145"/>
      <c r="D165" s="146"/>
      <c r="E165" s="137"/>
      <c r="F165" s="138"/>
      <c r="G165" s="139"/>
      <c r="H165" s="423"/>
      <c r="I165" s="350"/>
      <c r="J165" s="362"/>
      <c r="K165" s="363"/>
      <c r="L165" s="364"/>
      <c r="M165" s="365"/>
      <c r="N165" s="366"/>
      <c r="O165" s="358"/>
      <c r="P165" s="359"/>
      <c r="Q165" s="367"/>
      <c r="R165" s="140"/>
      <c r="S165" s="141"/>
      <c r="T165" s="103">
        <f>INDEX(建具一覧表!$B$4:$D$163,MATCH($S165,建具一覧表!$B$4:$B$163,FALSE),2)</f>
        <v>0</v>
      </c>
      <c r="U165" s="103">
        <f>INDEX(建具一覧表!$B$4:$D$163,MATCH($S165,建具一覧表!$B$4:$B$163,FALSE),3)</f>
        <v>0</v>
      </c>
      <c r="V165" s="142"/>
      <c r="W165" s="104">
        <f t="shared" si="191"/>
        <v>0</v>
      </c>
      <c r="X165" s="184"/>
      <c r="Y165" s="143"/>
      <c r="Z165" s="105">
        <f>INDEX(建具一覧表!$H$4:$J$163,MATCH($Y165,建具一覧表!$H$4:$H$163,FALSE),2)</f>
        <v>0</v>
      </c>
      <c r="AA165" s="105">
        <f>INDEX(建具一覧表!$H$4:$J$16343,MATCH($Y165,建具一覧表!$H$4:$H$163,FALSE),3)</f>
        <v>0</v>
      </c>
      <c r="AB165" s="177"/>
      <c r="AC165" s="106">
        <f t="shared" si="190"/>
        <v>0</v>
      </c>
    </row>
    <row r="166" spans="1:29" ht="16.5" customHeight="1">
      <c r="A166" s="144"/>
      <c r="B166" s="145"/>
      <c r="C166" s="145"/>
      <c r="D166" s="146"/>
      <c r="E166" s="147"/>
      <c r="F166" s="148"/>
      <c r="G166" s="149"/>
      <c r="H166" s="333" t="s">
        <v>90</v>
      </c>
      <c r="I166" s="335"/>
      <c r="J166" s="337">
        <f>SUM(J156:J165)</f>
        <v>0</v>
      </c>
      <c r="K166" s="339" t="e">
        <f>W167/F167</f>
        <v>#DIV/0!</v>
      </c>
      <c r="L166" s="341">
        <f>$G$2</f>
        <v>0.03</v>
      </c>
      <c r="M166" s="343" t="e">
        <f>K166-$G$2</f>
        <v>#DIV/0!</v>
      </c>
      <c r="N166" s="345">
        <f>SUM(N156:N165)</f>
        <v>0</v>
      </c>
      <c r="O166" s="339" t="e">
        <f>AC167/G167</f>
        <v>#DIV/0!</v>
      </c>
      <c r="P166" s="341">
        <f>$G$2</f>
        <v>0.03</v>
      </c>
      <c r="Q166" s="347" t="str">
        <f>IF(N166="","",O166-$G$2)</f>
        <v/>
      </c>
      <c r="R166" s="150"/>
      <c r="S166" s="141"/>
      <c r="T166" s="107">
        <f>INDEX(建具一覧表!$B$4:$D$163,MATCH($S166,建具一覧表!$B$4:$B$163,FALSE),2)</f>
        <v>0</v>
      </c>
      <c r="U166" s="107">
        <f>INDEX(建具一覧表!$B$4:$D$163,MATCH($S166,建具一覧表!$B$4:$B$163,FALSE),3)</f>
        <v>0</v>
      </c>
      <c r="V166" s="151"/>
      <c r="W166" s="104">
        <f t="shared" si="191"/>
        <v>0</v>
      </c>
      <c r="X166" s="185"/>
      <c r="Y166" s="143"/>
      <c r="Z166" s="108">
        <f>INDEX(建具一覧表!$H$4:$J$163,MATCH($Y166,建具一覧表!$H$4:$H$163,FALSE),2)</f>
        <v>0</v>
      </c>
      <c r="AA166" s="108">
        <f>INDEX(建具一覧表!$H$4:$J$16343,MATCH($Y166,建具一覧表!$H$4:$H$163,FALSE),3)</f>
        <v>0</v>
      </c>
      <c r="AB166" s="178"/>
      <c r="AC166" s="106">
        <f t="shared" si="190"/>
        <v>0</v>
      </c>
    </row>
    <row r="167" spans="1:29" s="158" customFormat="1" ht="16.5" customHeight="1" thickBot="1">
      <c r="A167" s="152"/>
      <c r="B167" s="153"/>
      <c r="C167" s="153"/>
      <c r="D167" s="154"/>
      <c r="E167" s="155" t="s">
        <v>2</v>
      </c>
      <c r="F167" s="111">
        <f>SUM(F156:F166)</f>
        <v>0</v>
      </c>
      <c r="G167" s="112">
        <f>SUM(G155:G166)</f>
        <v>0</v>
      </c>
      <c r="H167" s="334"/>
      <c r="I167" s="336"/>
      <c r="J167" s="338"/>
      <c r="K167" s="340"/>
      <c r="L167" s="342"/>
      <c r="M167" s="344"/>
      <c r="N167" s="346"/>
      <c r="O167" s="340"/>
      <c r="P167" s="342"/>
      <c r="Q167" s="348"/>
      <c r="R167" s="186"/>
      <c r="S167" s="187"/>
      <c r="T167" s="157"/>
      <c r="U167" s="157"/>
      <c r="V167" s="179"/>
      <c r="W167" s="110">
        <f>SUM(W156:W166)</f>
        <v>0</v>
      </c>
      <c r="X167" s="186"/>
      <c r="Y167" s="156"/>
      <c r="Z167" s="157"/>
      <c r="AA167" s="157"/>
      <c r="AB167" s="179"/>
      <c r="AC167" s="109">
        <f>SUM(AC156:AC166)</f>
        <v>0</v>
      </c>
    </row>
    <row r="168" spans="1:29" s="119" customFormat="1" ht="17.25" customHeight="1" thickTop="1">
      <c r="A168" s="404" t="s">
        <v>84</v>
      </c>
      <c r="B168" s="405"/>
      <c r="C168" s="406" t="s">
        <v>1</v>
      </c>
      <c r="D168" s="407"/>
      <c r="E168" s="323" t="s">
        <v>68</v>
      </c>
      <c r="F168" s="408" t="s">
        <v>70</v>
      </c>
      <c r="G168" s="410" t="s">
        <v>71</v>
      </c>
      <c r="H168" s="412" t="s">
        <v>78</v>
      </c>
      <c r="I168" s="314" t="s">
        <v>72</v>
      </c>
      <c r="J168" s="413" t="s">
        <v>73</v>
      </c>
      <c r="K168" s="377"/>
      <c r="L168" s="377"/>
      <c r="M168" s="378"/>
      <c r="N168" s="413" t="s">
        <v>69</v>
      </c>
      <c r="O168" s="377"/>
      <c r="P168" s="377"/>
      <c r="Q168" s="377"/>
      <c r="R168" s="375" t="s">
        <v>72</v>
      </c>
      <c r="S168" s="377" t="s">
        <v>74</v>
      </c>
      <c r="T168" s="377"/>
      <c r="U168" s="377"/>
      <c r="V168" s="377"/>
      <c r="W168" s="378"/>
      <c r="X168" s="379" t="s">
        <v>72</v>
      </c>
      <c r="Y168" s="381" t="s">
        <v>77</v>
      </c>
      <c r="Z168" s="382"/>
      <c r="AA168" s="382"/>
      <c r="AB168" s="382"/>
      <c r="AC168" s="383"/>
    </row>
    <row r="169" spans="1:29" s="119" customFormat="1" ht="17.25" customHeight="1">
      <c r="A169" s="331"/>
      <c r="B169" s="332"/>
      <c r="C169" s="406"/>
      <c r="D169" s="407"/>
      <c r="E169" s="323"/>
      <c r="F169" s="408"/>
      <c r="G169" s="410"/>
      <c r="H169" s="412"/>
      <c r="I169" s="314"/>
      <c r="J169" s="384" t="s">
        <v>80</v>
      </c>
      <c r="K169" s="384" t="s">
        <v>81</v>
      </c>
      <c r="L169" s="386" t="s">
        <v>82</v>
      </c>
      <c r="M169" s="388" t="s">
        <v>83</v>
      </c>
      <c r="N169" s="390" t="s">
        <v>80</v>
      </c>
      <c r="O169" s="384" t="s">
        <v>81</v>
      </c>
      <c r="P169" s="386" t="s">
        <v>82</v>
      </c>
      <c r="Q169" s="392" t="s">
        <v>83</v>
      </c>
      <c r="R169" s="375"/>
      <c r="S169" s="394" t="s">
        <v>0</v>
      </c>
      <c r="T169" s="396" t="s">
        <v>76</v>
      </c>
      <c r="U169" s="396"/>
      <c r="V169" s="397" t="s">
        <v>75</v>
      </c>
      <c r="W169" s="160" t="s">
        <v>4</v>
      </c>
      <c r="X169" s="379"/>
      <c r="Y169" s="399" t="s">
        <v>0</v>
      </c>
      <c r="Z169" s="401" t="s">
        <v>76</v>
      </c>
      <c r="AA169" s="401"/>
      <c r="AB169" s="402" t="s">
        <v>75</v>
      </c>
      <c r="AC169" s="121" t="s">
        <v>4</v>
      </c>
    </row>
    <row r="170" spans="1:29" s="128" customFormat="1" ht="22.5" customHeight="1">
      <c r="A170" s="414">
        <v>12</v>
      </c>
      <c r="B170" s="415"/>
      <c r="C170" s="418"/>
      <c r="D170" s="419"/>
      <c r="E170" s="324"/>
      <c r="F170" s="409"/>
      <c r="G170" s="411"/>
      <c r="H170" s="395"/>
      <c r="I170" s="315"/>
      <c r="J170" s="385"/>
      <c r="K170" s="385"/>
      <c r="L170" s="387"/>
      <c r="M170" s="389"/>
      <c r="N170" s="391"/>
      <c r="O170" s="385"/>
      <c r="P170" s="387"/>
      <c r="Q170" s="393"/>
      <c r="R170" s="376"/>
      <c r="S170" s="395"/>
      <c r="T170" s="122" t="s">
        <v>5</v>
      </c>
      <c r="U170" s="123" t="s">
        <v>6</v>
      </c>
      <c r="V170" s="398"/>
      <c r="W170" s="161" t="s">
        <v>86</v>
      </c>
      <c r="X170" s="380"/>
      <c r="Y170" s="400"/>
      <c r="Z170" s="125" t="s">
        <v>5</v>
      </c>
      <c r="AA170" s="126" t="s">
        <v>6</v>
      </c>
      <c r="AB170" s="403"/>
      <c r="AC170" s="127" t="s">
        <v>86</v>
      </c>
    </row>
    <row r="171" spans="1:29" ht="16.5" customHeight="1">
      <c r="A171" s="416"/>
      <c r="B171" s="417"/>
      <c r="C171" s="420"/>
      <c r="D171" s="421"/>
      <c r="E171" s="129"/>
      <c r="F171" s="130"/>
      <c r="G171" s="131"/>
      <c r="H171" s="422" t="s">
        <v>79</v>
      </c>
      <c r="I171" s="424" t="s">
        <v>87</v>
      </c>
      <c r="J171" s="425">
        <f>SUMIFS(W171:W181,R171:R181,"北")</f>
        <v>0</v>
      </c>
      <c r="K171" s="426" t="str">
        <f>IF(J171="","",J171/$W$182)</f>
        <v/>
      </c>
      <c r="L171" s="359" t="str">
        <f>IF(J171="","",IF(K171=100%,"",$G$2))</f>
        <v/>
      </c>
      <c r="M171" s="427" t="str">
        <f>IF(J171="","",IF(K171=100%,100%,K171-L171))</f>
        <v/>
      </c>
      <c r="N171" s="428">
        <f>SUMIFS(AC171:AC181,X171:X181,"北")</f>
        <v>0</v>
      </c>
      <c r="O171" s="339" t="str">
        <f>IF(N171="","",N171/AC182)</f>
        <v/>
      </c>
      <c r="P171" s="359" t="str">
        <f>IF(N171="","",IF(O171=100%,"",$G$2))</f>
        <v/>
      </c>
      <c r="Q171" s="429" t="str">
        <f>IF(N171="","",IF(O171=100%,100%,O171-P171))</f>
        <v/>
      </c>
      <c r="R171" s="132"/>
      <c r="S171" s="159"/>
      <c r="T171" s="99">
        <f>INDEX(建具一覧表!$B$4:$D$163,MATCH($S171,建具一覧表!$B$4:$B$163,FALSE),2)</f>
        <v>0</v>
      </c>
      <c r="U171" s="99">
        <f>INDEX(建具一覧表!$B$4:$D$163,MATCH($S171,建具一覧表!$B$4:$B$163,FALSE),3)</f>
        <v>0</v>
      </c>
      <c r="V171" s="134"/>
      <c r="W171" s="100">
        <f>T171*U171*V171</f>
        <v>0</v>
      </c>
      <c r="X171" s="183"/>
      <c r="Y171" s="135"/>
      <c r="Z171" s="101">
        <f>INDEX(建具一覧表!$H$4:$J$163,MATCH($Y171,建具一覧表!$H$4:$H$163,FALSE),2)</f>
        <v>0</v>
      </c>
      <c r="AA171" s="101">
        <f>INDEX(建具一覧表!$H$4:$J$16343,MATCH($Y171,建具一覧表!$H$4:$H$163,FALSE),3)</f>
        <v>0</v>
      </c>
      <c r="AB171" s="176"/>
      <c r="AC171" s="102">
        <f t="shared" ref="AC171:AC181" si="207">Z171*AA171*AB171</f>
        <v>0</v>
      </c>
    </row>
    <row r="172" spans="1:29" ht="16.5" customHeight="1">
      <c r="A172" s="416"/>
      <c r="B172" s="417"/>
      <c r="C172" s="420"/>
      <c r="D172" s="421"/>
      <c r="E172" s="137"/>
      <c r="F172" s="138"/>
      <c r="G172" s="139"/>
      <c r="H172" s="423"/>
      <c r="I172" s="349"/>
      <c r="J172" s="351"/>
      <c r="K172" s="352"/>
      <c r="L172" s="359"/>
      <c r="M172" s="355"/>
      <c r="N172" s="356"/>
      <c r="O172" s="368"/>
      <c r="P172" s="359"/>
      <c r="Q172" s="430"/>
      <c r="R172" s="140"/>
      <c r="S172" s="141"/>
      <c r="T172" s="103">
        <f>INDEX(建具一覧表!$B$4:$D$163,MATCH($S172,建具一覧表!$B$4:$B$163,FALSE),2)</f>
        <v>0</v>
      </c>
      <c r="U172" s="103">
        <f>INDEX(建具一覧表!$B$4:$D$163,MATCH($S172,建具一覧表!$B$4:$B$163,FALSE),3)</f>
        <v>0</v>
      </c>
      <c r="V172" s="142"/>
      <c r="W172" s="104">
        <f t="shared" ref="W172:W181" si="208">T172*U172*V172</f>
        <v>0</v>
      </c>
      <c r="X172" s="184"/>
      <c r="Y172" s="143"/>
      <c r="Z172" s="105">
        <f>INDEX(建具一覧表!$H$4:$J$163,MATCH($Y172,建具一覧表!$H$4:$H$163,FALSE),2)</f>
        <v>0</v>
      </c>
      <c r="AA172" s="105">
        <f>INDEX(建具一覧表!$H$4:$J$16343,MATCH($Y172,建具一覧表!$H$4:$H$163,FALSE),3)</f>
        <v>0</v>
      </c>
      <c r="AB172" s="177"/>
      <c r="AC172" s="106">
        <f t="shared" si="207"/>
        <v>0</v>
      </c>
    </row>
    <row r="173" spans="1:29" ht="16.5" customHeight="1">
      <c r="A173" s="416"/>
      <c r="B173" s="417"/>
      <c r="C173" s="420"/>
      <c r="D173" s="421"/>
      <c r="E173" s="137"/>
      <c r="F173" s="138"/>
      <c r="G173" s="139"/>
      <c r="H173" s="423"/>
      <c r="I173" s="349" t="s">
        <v>88</v>
      </c>
      <c r="J173" s="351">
        <f>SUMIFS(W171:W181,R171:R181,"東")</f>
        <v>0</v>
      </c>
      <c r="K173" s="352" t="str">
        <f>IF(J173="","",J173/$W$182)</f>
        <v/>
      </c>
      <c r="L173" s="353" t="str">
        <f t="shared" ref="L173" si="209">IF(J173="","",IF(K173=100%,"",$G$2))</f>
        <v/>
      </c>
      <c r="M173" s="355" t="str">
        <f>IF(J173="","",IF(K173=100%,100%,K173-L173))</f>
        <v/>
      </c>
      <c r="N173" s="356">
        <f>SUMIFS(AC171:AC181,X171:X181,"東")</f>
        <v>0</v>
      </c>
      <c r="O173" s="357" t="str">
        <f>IF(N173="","",N173/AC182)</f>
        <v/>
      </c>
      <c r="P173" s="359" t="str">
        <f t="shared" ref="P173" si="210">IF(N173="","",IF(O173=100%,"",$G$2))</f>
        <v/>
      </c>
      <c r="Q173" s="360" t="str">
        <f t="shared" ref="Q173" si="211">IF(N173="","",IF(O173=100%,100%,O173-P173))</f>
        <v/>
      </c>
      <c r="R173" s="140"/>
      <c r="S173" s="141"/>
      <c r="T173" s="103">
        <f>INDEX(建具一覧表!$B$4:$D$163,MATCH($S173,建具一覧表!$B$4:$B$163,FALSE),2)</f>
        <v>0</v>
      </c>
      <c r="U173" s="103">
        <f>INDEX(建具一覧表!$B$4:$D$163,MATCH($S173,建具一覧表!$B$4:$B$163,FALSE),3)</f>
        <v>0</v>
      </c>
      <c r="V173" s="142"/>
      <c r="W173" s="104">
        <f t="shared" si="208"/>
        <v>0</v>
      </c>
      <c r="X173" s="184"/>
      <c r="Y173" s="143"/>
      <c r="Z173" s="105">
        <f>INDEX(建具一覧表!$H$4:$J$163,MATCH($Y173,建具一覧表!$H$4:$H$163,FALSE),2)</f>
        <v>0</v>
      </c>
      <c r="AA173" s="105">
        <f>INDEX(建具一覧表!$H$4:$J$16343,MATCH($Y173,建具一覧表!$H$4:$H$163,FALSE),3)</f>
        <v>0</v>
      </c>
      <c r="AB173" s="177"/>
      <c r="AC173" s="106">
        <f t="shared" si="207"/>
        <v>0</v>
      </c>
    </row>
    <row r="174" spans="1:29" ht="16.5" customHeight="1">
      <c r="A174" s="369" t="s">
        <v>85</v>
      </c>
      <c r="B174" s="370"/>
      <c r="C174" s="370"/>
      <c r="D174" s="371"/>
      <c r="E174" s="137"/>
      <c r="F174" s="138"/>
      <c r="G174" s="139"/>
      <c r="H174" s="423"/>
      <c r="I174" s="349"/>
      <c r="J174" s="351"/>
      <c r="K174" s="352"/>
      <c r="L174" s="354"/>
      <c r="M174" s="355"/>
      <c r="N174" s="356"/>
      <c r="O174" s="368"/>
      <c r="P174" s="359"/>
      <c r="Q174" s="361"/>
      <c r="R174" s="140"/>
      <c r="S174" s="141"/>
      <c r="T174" s="103">
        <f>INDEX(建具一覧表!$B$4:$D$163,MATCH($S174,建具一覧表!$B$4:$B$163,FALSE),2)</f>
        <v>0</v>
      </c>
      <c r="U174" s="103">
        <f>INDEX(建具一覧表!$B$4:$D$163,MATCH($S174,建具一覧表!$B$4:$B$163,FALSE),3)</f>
        <v>0</v>
      </c>
      <c r="V174" s="142"/>
      <c r="W174" s="104">
        <f t="shared" si="208"/>
        <v>0</v>
      </c>
      <c r="X174" s="184"/>
      <c r="Y174" s="143"/>
      <c r="Z174" s="105">
        <f>INDEX(建具一覧表!$H$4:$J$163,MATCH($Y174,建具一覧表!$H$4:$H$163,FALSE),2)</f>
        <v>0</v>
      </c>
      <c r="AA174" s="105">
        <f>INDEX(建具一覧表!$H$4:$J$16343,MATCH($Y174,建具一覧表!$H$4:$H$163,FALSE),3)</f>
        <v>0</v>
      </c>
      <c r="AB174" s="177"/>
      <c r="AC174" s="106">
        <f t="shared" si="207"/>
        <v>0</v>
      </c>
    </row>
    <row r="175" spans="1:29" ht="16.5" customHeight="1">
      <c r="A175" s="372"/>
      <c r="B175" s="373"/>
      <c r="C175" s="373"/>
      <c r="D175" s="374"/>
      <c r="E175" s="137"/>
      <c r="F175" s="138"/>
      <c r="G175" s="139"/>
      <c r="H175" s="423"/>
      <c r="I175" s="349" t="s">
        <v>7</v>
      </c>
      <c r="J175" s="351">
        <f>SUMIFS(W171:W181,R171:R181,"南")</f>
        <v>0</v>
      </c>
      <c r="K175" s="352" t="str">
        <f>IF(J175="","",J175/$W$182)</f>
        <v/>
      </c>
      <c r="L175" s="353" t="str">
        <f t="shared" ref="L175" si="212">IF(J175="","",IF(K175=100%,"",$G$2))</f>
        <v/>
      </c>
      <c r="M175" s="355" t="str">
        <f t="shared" ref="M175" si="213">IF(J175="","",IF(K175=100%,100%,K175-L175))</f>
        <v/>
      </c>
      <c r="N175" s="356">
        <f>SUMIFS(AC171:AC181,X171:X181,"南")</f>
        <v>0</v>
      </c>
      <c r="O175" s="357" t="str">
        <f>IF(N175="","",N175/AC182)</f>
        <v/>
      </c>
      <c r="P175" s="359" t="str">
        <f t="shared" ref="P175" si="214">IF(N175="","",IF(O175=100%,"",$G$2))</f>
        <v/>
      </c>
      <c r="Q175" s="360" t="str">
        <f t="shared" ref="Q175" si="215">IF(N175="","",IF(O175=100%,100%,O175-P175))</f>
        <v/>
      </c>
      <c r="R175" s="140"/>
      <c r="S175" s="141"/>
      <c r="T175" s="103">
        <f>INDEX(建具一覧表!$B$4:$D$163,MATCH($S175,建具一覧表!$B$4:$B$163,FALSE),2)</f>
        <v>0</v>
      </c>
      <c r="U175" s="103">
        <f>INDEX(建具一覧表!$B$4:$D$163,MATCH($S175,建具一覧表!$B$4:$B$163,FALSE),3)</f>
        <v>0</v>
      </c>
      <c r="V175" s="142"/>
      <c r="W175" s="104">
        <f t="shared" si="208"/>
        <v>0</v>
      </c>
      <c r="X175" s="184"/>
      <c r="Y175" s="143"/>
      <c r="Z175" s="105">
        <f>INDEX(建具一覧表!$H$4:$J$163,MATCH($Y175,建具一覧表!$H$4:$H$163,FALSE),2)</f>
        <v>0</v>
      </c>
      <c r="AA175" s="105">
        <f>INDEX(建具一覧表!$H$4:$J$16343,MATCH($Y175,建具一覧表!$H$4:$H$163,FALSE),3)</f>
        <v>0</v>
      </c>
      <c r="AB175" s="177"/>
      <c r="AC175" s="106">
        <f t="shared" si="207"/>
        <v>0</v>
      </c>
    </row>
    <row r="176" spans="1:29" ht="16.5" customHeight="1">
      <c r="A176" s="144"/>
      <c r="B176" s="145"/>
      <c r="C176" s="145"/>
      <c r="D176" s="146"/>
      <c r="E176" s="137"/>
      <c r="F176" s="138"/>
      <c r="G176" s="139"/>
      <c r="H176" s="423"/>
      <c r="I176" s="349"/>
      <c r="J176" s="351"/>
      <c r="K176" s="352"/>
      <c r="L176" s="354"/>
      <c r="M176" s="355"/>
      <c r="N176" s="356"/>
      <c r="O176" s="368"/>
      <c r="P176" s="359"/>
      <c r="Q176" s="361"/>
      <c r="R176" s="140"/>
      <c r="S176" s="141"/>
      <c r="T176" s="103">
        <f>INDEX(建具一覧表!$B$4:$D$163,MATCH($S176,建具一覧表!$B$4:$B$163,FALSE),2)</f>
        <v>0</v>
      </c>
      <c r="U176" s="103">
        <f>INDEX(建具一覧表!$B$4:$D$163,MATCH($S176,建具一覧表!$B$4:$B$163,FALSE),3)</f>
        <v>0</v>
      </c>
      <c r="V176" s="142"/>
      <c r="W176" s="104">
        <f t="shared" si="208"/>
        <v>0</v>
      </c>
      <c r="X176" s="184"/>
      <c r="Y176" s="143"/>
      <c r="Z176" s="105">
        <f>INDEX(建具一覧表!$H$4:$J$163,MATCH($Y176,建具一覧表!$H$4:$H$163,FALSE),2)</f>
        <v>0</v>
      </c>
      <c r="AA176" s="105">
        <f>INDEX(建具一覧表!$H$4:$J$16343,MATCH($Y176,建具一覧表!$H$4:$H$163,FALSE),3)</f>
        <v>0</v>
      </c>
      <c r="AB176" s="177"/>
      <c r="AC176" s="106">
        <f t="shared" si="207"/>
        <v>0</v>
      </c>
    </row>
    <row r="177" spans="1:36" ht="16.5" customHeight="1">
      <c r="A177" s="144"/>
      <c r="B177" s="145"/>
      <c r="C177" s="145"/>
      <c r="D177" s="146"/>
      <c r="E177" s="137"/>
      <c r="F177" s="138"/>
      <c r="G177" s="139"/>
      <c r="H177" s="423"/>
      <c r="I177" s="349" t="s">
        <v>8</v>
      </c>
      <c r="J177" s="351">
        <f>SUMIFS(W171:W181,R171:R181,"西")</f>
        <v>0</v>
      </c>
      <c r="K177" s="352" t="str">
        <f>IF(J177="","",J177/$W$182)</f>
        <v/>
      </c>
      <c r="L177" s="353" t="str">
        <f t="shared" ref="L177" si="216">IF(J177="","",IF(K177=100%,"",$G$2))</f>
        <v/>
      </c>
      <c r="M177" s="355" t="str">
        <f t="shared" ref="M177" si="217">IF(J177="","",IF(K177=100%,100%,K177-L177))</f>
        <v/>
      </c>
      <c r="N177" s="356">
        <f>SUMIFS(AC171:AC181,X171:X181,"西")</f>
        <v>0</v>
      </c>
      <c r="O177" s="357" t="str">
        <f>IF(N177="","",N177/AC182)</f>
        <v/>
      </c>
      <c r="P177" s="359" t="str">
        <f t="shared" ref="P177" si="218">IF(N177="","",IF(O177=100%,"",$G$2))</f>
        <v/>
      </c>
      <c r="Q177" s="360" t="str">
        <f t="shared" ref="Q177" si="219">IF(N177="","",IF(O177=100%,100%,O177-P177))</f>
        <v/>
      </c>
      <c r="R177" s="140"/>
      <c r="S177" s="141"/>
      <c r="T177" s="103">
        <f>INDEX(建具一覧表!$B$4:$D$163,MATCH($S177,建具一覧表!$B$4:$B$163,FALSE),2)</f>
        <v>0</v>
      </c>
      <c r="U177" s="103">
        <f>INDEX(建具一覧表!$B$4:$D$163,MATCH($S177,建具一覧表!$B$4:$B$163,FALSE),3)</f>
        <v>0</v>
      </c>
      <c r="V177" s="142"/>
      <c r="W177" s="104">
        <f t="shared" si="208"/>
        <v>0</v>
      </c>
      <c r="X177" s="184"/>
      <c r="Y177" s="143"/>
      <c r="Z177" s="105">
        <f>INDEX(建具一覧表!$H$4:$J$163,MATCH($Y177,建具一覧表!$H$4:$H$163,FALSE),2)</f>
        <v>0</v>
      </c>
      <c r="AA177" s="105">
        <f>INDEX(建具一覧表!$H$4:$J$16343,MATCH($Y177,建具一覧表!$H$4:$H$163,FALSE),3)</f>
        <v>0</v>
      </c>
      <c r="AB177" s="177"/>
      <c r="AC177" s="106">
        <f t="shared" si="207"/>
        <v>0</v>
      </c>
    </row>
    <row r="178" spans="1:36" ht="16.5" customHeight="1">
      <c r="A178" s="144"/>
      <c r="B178" s="145"/>
      <c r="C178" s="145"/>
      <c r="D178" s="146"/>
      <c r="E178" s="137"/>
      <c r="F178" s="138"/>
      <c r="G178" s="139"/>
      <c r="H178" s="423"/>
      <c r="I178" s="350"/>
      <c r="J178" s="351"/>
      <c r="K178" s="352"/>
      <c r="L178" s="354"/>
      <c r="M178" s="355"/>
      <c r="N178" s="356"/>
      <c r="O178" s="358"/>
      <c r="P178" s="359"/>
      <c r="Q178" s="361"/>
      <c r="R178" s="140"/>
      <c r="S178" s="141"/>
      <c r="T178" s="103">
        <f>INDEX(建具一覧表!$B$4:$D$163,MATCH($S178,建具一覧表!$B$4:$B$163,FALSE),2)</f>
        <v>0</v>
      </c>
      <c r="U178" s="103">
        <f>INDEX(建具一覧表!$B$4:$D$163,MATCH($S178,建具一覧表!$B$4:$B$163,FALSE),3)</f>
        <v>0</v>
      </c>
      <c r="V178" s="142"/>
      <c r="W178" s="104">
        <f t="shared" si="208"/>
        <v>0</v>
      </c>
      <c r="X178" s="184"/>
      <c r="Y178" s="143"/>
      <c r="Z178" s="105">
        <f>INDEX(建具一覧表!$H$4:$J$163,MATCH($Y178,建具一覧表!$H$4:$H$163,FALSE),2)</f>
        <v>0</v>
      </c>
      <c r="AA178" s="105">
        <f>INDEX(建具一覧表!$H$4:$J$16343,MATCH($Y178,建具一覧表!$H$4:$H$163,FALSE),3)</f>
        <v>0</v>
      </c>
      <c r="AB178" s="177"/>
      <c r="AC178" s="106">
        <f t="shared" si="207"/>
        <v>0</v>
      </c>
    </row>
    <row r="179" spans="1:36" ht="16.5" customHeight="1">
      <c r="A179" s="144"/>
      <c r="B179" s="145"/>
      <c r="C179" s="145"/>
      <c r="D179" s="146"/>
      <c r="E179" s="137"/>
      <c r="F179" s="138"/>
      <c r="G179" s="139"/>
      <c r="H179" s="423"/>
      <c r="I179" s="349" t="s">
        <v>89</v>
      </c>
      <c r="J179" s="351">
        <f>SUMIFS(W171:W181,R171:R181,"真上")</f>
        <v>0</v>
      </c>
      <c r="K179" s="352" t="str">
        <f>IF(J179="","",J179/$W$182)</f>
        <v/>
      </c>
      <c r="L179" s="353" t="str">
        <f t="shared" ref="L179" si="220">IF(J179="","",IF(K179=100%,"",$G$2))</f>
        <v/>
      </c>
      <c r="M179" s="355" t="str">
        <f t="shared" ref="M179" si="221">IF(J179="","",IF(K179=100%,100%,K179-L179))</f>
        <v/>
      </c>
      <c r="N179" s="356">
        <f>SUMIFS(AC171:AC181,X171:X181,"真上")</f>
        <v>0</v>
      </c>
      <c r="O179" s="357" t="str">
        <f>IF(N179="","",N179/AC184)</f>
        <v/>
      </c>
      <c r="P179" s="359" t="str">
        <f t="shared" ref="P179" si="222">IF(N179="","",IF(O179=100%,"",$G$2))</f>
        <v/>
      </c>
      <c r="Q179" s="360" t="str">
        <f t="shared" ref="Q179" si="223">IF(N179="","",IF(O179=100%,100%,O179-P179))</f>
        <v/>
      </c>
      <c r="R179" s="140"/>
      <c r="S179" s="141"/>
      <c r="T179" s="103">
        <f>INDEX(建具一覧表!$B$4:$D$163,MATCH($S179,建具一覧表!$B$4:$B$163,FALSE),2)</f>
        <v>0</v>
      </c>
      <c r="U179" s="103">
        <f>INDEX(建具一覧表!$B$4:$D$163,MATCH($S179,建具一覧表!$B$4:$B$163,FALSE),3)</f>
        <v>0</v>
      </c>
      <c r="V179" s="142"/>
      <c r="W179" s="104">
        <f t="shared" si="208"/>
        <v>0</v>
      </c>
      <c r="X179" s="184"/>
      <c r="Y179" s="143"/>
      <c r="Z179" s="105">
        <f>INDEX(建具一覧表!$H$4:$J$163,MATCH($Y179,建具一覧表!$H$4:$H$163,FALSE),2)</f>
        <v>0</v>
      </c>
      <c r="AA179" s="105">
        <f>INDEX(建具一覧表!$H$4:$J$16343,MATCH($Y179,建具一覧表!$H$4:$H$163,FALSE),3)</f>
        <v>0</v>
      </c>
      <c r="AB179" s="177"/>
      <c r="AC179" s="106">
        <f t="shared" si="207"/>
        <v>0</v>
      </c>
    </row>
    <row r="180" spans="1:36" ht="16.5" customHeight="1">
      <c r="A180" s="144"/>
      <c r="B180" s="145"/>
      <c r="C180" s="145"/>
      <c r="D180" s="146"/>
      <c r="E180" s="137"/>
      <c r="F180" s="138"/>
      <c r="G180" s="139"/>
      <c r="H180" s="423"/>
      <c r="I180" s="350"/>
      <c r="J180" s="362"/>
      <c r="K180" s="363"/>
      <c r="L180" s="364"/>
      <c r="M180" s="365"/>
      <c r="N180" s="366"/>
      <c r="O180" s="358"/>
      <c r="P180" s="359"/>
      <c r="Q180" s="367"/>
      <c r="R180" s="140"/>
      <c r="S180" s="141"/>
      <c r="T180" s="103">
        <f>INDEX(建具一覧表!$B$4:$D$163,MATCH($S180,建具一覧表!$B$4:$B$163,FALSE),2)</f>
        <v>0</v>
      </c>
      <c r="U180" s="103">
        <f>INDEX(建具一覧表!$B$4:$D$163,MATCH($S180,建具一覧表!$B$4:$B$163,FALSE),3)</f>
        <v>0</v>
      </c>
      <c r="V180" s="142"/>
      <c r="W180" s="104">
        <f t="shared" si="208"/>
        <v>0</v>
      </c>
      <c r="X180" s="184"/>
      <c r="Y180" s="143"/>
      <c r="Z180" s="105">
        <f>INDEX(建具一覧表!$H$4:$J$163,MATCH($Y180,建具一覧表!$H$4:$H$163,FALSE),2)</f>
        <v>0</v>
      </c>
      <c r="AA180" s="105">
        <f>INDEX(建具一覧表!$H$4:$J$16343,MATCH($Y180,建具一覧表!$H$4:$H$163,FALSE),3)</f>
        <v>0</v>
      </c>
      <c r="AB180" s="177"/>
      <c r="AC180" s="106">
        <f t="shared" si="207"/>
        <v>0</v>
      </c>
    </row>
    <row r="181" spans="1:36" ht="16.5" customHeight="1">
      <c r="A181" s="144"/>
      <c r="B181" s="145"/>
      <c r="C181" s="145"/>
      <c r="D181" s="146"/>
      <c r="E181" s="147"/>
      <c r="F181" s="148"/>
      <c r="G181" s="149"/>
      <c r="H181" s="333" t="s">
        <v>90</v>
      </c>
      <c r="I181" s="335"/>
      <c r="J181" s="337">
        <f>SUM(J171:J180)</f>
        <v>0</v>
      </c>
      <c r="K181" s="339" t="e">
        <f>W182/F182</f>
        <v>#DIV/0!</v>
      </c>
      <c r="L181" s="341">
        <f>$G$2</f>
        <v>0.03</v>
      </c>
      <c r="M181" s="343" t="e">
        <f>K181-$G$2</f>
        <v>#DIV/0!</v>
      </c>
      <c r="N181" s="345">
        <f>SUM(N171:N180)</f>
        <v>0</v>
      </c>
      <c r="O181" s="339" t="e">
        <f>AC182/G182</f>
        <v>#DIV/0!</v>
      </c>
      <c r="P181" s="341">
        <f>$G$2</f>
        <v>0.03</v>
      </c>
      <c r="Q181" s="347" t="str">
        <f>IF(N181="","",O181-$G$2)</f>
        <v/>
      </c>
      <c r="R181" s="150"/>
      <c r="S181" s="141"/>
      <c r="T181" s="107">
        <f>INDEX(建具一覧表!$B$4:$D$163,MATCH($S181,建具一覧表!$B$4:$B$163,FALSE),2)</f>
        <v>0</v>
      </c>
      <c r="U181" s="107">
        <f>INDEX(建具一覧表!$B$4:$D$163,MATCH($S181,建具一覧表!$B$4:$B$163,FALSE),3)</f>
        <v>0</v>
      </c>
      <c r="V181" s="151"/>
      <c r="W181" s="104">
        <f t="shared" si="208"/>
        <v>0</v>
      </c>
      <c r="X181" s="185"/>
      <c r="Y181" s="143"/>
      <c r="Z181" s="108">
        <f>INDEX(建具一覧表!$H$4:$J$163,MATCH($Y181,建具一覧表!$H$4:$H$163,FALSE),2)</f>
        <v>0</v>
      </c>
      <c r="AA181" s="108">
        <f>INDEX(建具一覧表!$H$4:$J$16343,MATCH($Y181,建具一覧表!$H$4:$H$163,FALSE),3)</f>
        <v>0</v>
      </c>
      <c r="AB181" s="178"/>
      <c r="AC181" s="106">
        <f t="shared" si="207"/>
        <v>0</v>
      </c>
    </row>
    <row r="182" spans="1:36" s="158" customFormat="1" ht="16.5" customHeight="1" thickBot="1">
      <c r="A182" s="162"/>
      <c r="B182" s="163"/>
      <c r="C182" s="163"/>
      <c r="D182" s="164"/>
      <c r="E182" s="155" t="s">
        <v>2</v>
      </c>
      <c r="F182" s="111">
        <f>SUM(F171:F181)</f>
        <v>0</v>
      </c>
      <c r="G182" s="112">
        <f>SUM(G170:G181)</f>
        <v>0</v>
      </c>
      <c r="H182" s="334"/>
      <c r="I182" s="336"/>
      <c r="J182" s="338"/>
      <c r="K182" s="340"/>
      <c r="L182" s="342"/>
      <c r="M182" s="344"/>
      <c r="N182" s="346"/>
      <c r="O182" s="340"/>
      <c r="P182" s="342"/>
      <c r="Q182" s="348"/>
      <c r="R182" s="186"/>
      <c r="S182" s="187"/>
      <c r="T182" s="157"/>
      <c r="U182" s="157"/>
      <c r="V182" s="179"/>
      <c r="W182" s="110">
        <f>SUM(W171:W181)</f>
        <v>0</v>
      </c>
      <c r="X182" s="186"/>
      <c r="Y182" s="156"/>
      <c r="Z182" s="157"/>
      <c r="AA182" s="157"/>
      <c r="AB182" s="179"/>
      <c r="AC182" s="109">
        <f>SUM(AC171:AC181)</f>
        <v>0</v>
      </c>
    </row>
    <row r="183" spans="1:36" s="119" customFormat="1" ht="17.25" customHeight="1" thickTop="1">
      <c r="A183" s="329" t="s">
        <v>84</v>
      </c>
      <c r="B183" s="330"/>
      <c r="C183" s="325" t="s">
        <v>1</v>
      </c>
      <c r="D183" s="326"/>
      <c r="E183" s="443" t="s">
        <v>68</v>
      </c>
      <c r="F183" s="444" t="s">
        <v>70</v>
      </c>
      <c r="G183" s="445" t="s">
        <v>100</v>
      </c>
      <c r="H183" s="446" t="s">
        <v>78</v>
      </c>
      <c r="I183" s="447" t="s">
        <v>72</v>
      </c>
      <c r="J183" s="448" t="s">
        <v>73</v>
      </c>
      <c r="K183" s="437"/>
      <c r="L183" s="437"/>
      <c r="M183" s="438"/>
      <c r="N183" s="449" t="s">
        <v>69</v>
      </c>
      <c r="O183" s="441"/>
      <c r="P183" s="441"/>
      <c r="Q183" s="441"/>
      <c r="R183" s="436" t="s">
        <v>72</v>
      </c>
      <c r="S183" s="437" t="s">
        <v>74</v>
      </c>
      <c r="T183" s="437"/>
      <c r="U183" s="437"/>
      <c r="V183" s="437"/>
      <c r="W183" s="438"/>
      <c r="X183" s="439" t="s">
        <v>72</v>
      </c>
      <c r="Y183" s="440" t="s">
        <v>77</v>
      </c>
      <c r="Z183" s="441"/>
      <c r="AA183" s="441"/>
      <c r="AB183" s="441"/>
      <c r="AC183" s="442"/>
      <c r="AE183" s="460"/>
      <c r="AF183" s="460"/>
      <c r="AG183" s="460"/>
      <c r="AH183" s="460"/>
      <c r="AI183" s="460"/>
      <c r="AJ183" s="460"/>
    </row>
    <row r="184" spans="1:36" s="119" customFormat="1" ht="17.25" customHeight="1">
      <c r="A184" s="331"/>
      <c r="B184" s="332"/>
      <c r="C184" s="406"/>
      <c r="D184" s="407"/>
      <c r="E184" s="323"/>
      <c r="F184" s="408"/>
      <c r="G184" s="320"/>
      <c r="H184" s="412"/>
      <c r="I184" s="314"/>
      <c r="J184" s="384" t="s">
        <v>80</v>
      </c>
      <c r="K184" s="384" t="s">
        <v>81</v>
      </c>
      <c r="L184" s="386" t="s">
        <v>82</v>
      </c>
      <c r="M184" s="388" t="s">
        <v>83</v>
      </c>
      <c r="N184" s="431" t="s">
        <v>80</v>
      </c>
      <c r="O184" s="384" t="s">
        <v>81</v>
      </c>
      <c r="P184" s="386" t="s">
        <v>82</v>
      </c>
      <c r="Q184" s="433" t="s">
        <v>83</v>
      </c>
      <c r="R184" s="375"/>
      <c r="S184" s="394" t="s">
        <v>0</v>
      </c>
      <c r="T184" s="396" t="s">
        <v>76</v>
      </c>
      <c r="U184" s="396"/>
      <c r="V184" s="397" t="s">
        <v>75</v>
      </c>
      <c r="W184" s="120" t="s">
        <v>4</v>
      </c>
      <c r="X184" s="379"/>
      <c r="Y184" s="399" t="s">
        <v>0</v>
      </c>
      <c r="Z184" s="401" t="s">
        <v>76</v>
      </c>
      <c r="AA184" s="401"/>
      <c r="AB184" s="402" t="s">
        <v>75</v>
      </c>
      <c r="AC184" s="121" t="s">
        <v>4</v>
      </c>
      <c r="AE184" s="460"/>
      <c r="AF184" s="460"/>
      <c r="AG184" s="460"/>
      <c r="AH184" s="460"/>
      <c r="AI184" s="460"/>
      <c r="AJ184" s="460"/>
    </row>
    <row r="185" spans="1:36" s="128" customFormat="1" ht="22.5" customHeight="1">
      <c r="A185" s="414">
        <v>13</v>
      </c>
      <c r="B185" s="415"/>
      <c r="C185" s="418"/>
      <c r="D185" s="419"/>
      <c r="E185" s="324"/>
      <c r="F185" s="409"/>
      <c r="G185" s="321"/>
      <c r="H185" s="395"/>
      <c r="I185" s="315"/>
      <c r="J185" s="385"/>
      <c r="K185" s="385"/>
      <c r="L185" s="387"/>
      <c r="M185" s="389"/>
      <c r="N185" s="432"/>
      <c r="O185" s="385"/>
      <c r="P185" s="387"/>
      <c r="Q185" s="434"/>
      <c r="R185" s="376"/>
      <c r="S185" s="395"/>
      <c r="T185" s="122" t="s">
        <v>5</v>
      </c>
      <c r="U185" s="123" t="s">
        <v>6</v>
      </c>
      <c r="V185" s="398"/>
      <c r="W185" s="124" t="s">
        <v>86</v>
      </c>
      <c r="X185" s="380"/>
      <c r="Y185" s="400"/>
      <c r="Z185" s="125" t="s">
        <v>5</v>
      </c>
      <c r="AA185" s="126" t="s">
        <v>6</v>
      </c>
      <c r="AB185" s="403"/>
      <c r="AC185" s="127" t="s">
        <v>86</v>
      </c>
      <c r="AE185" s="460"/>
      <c r="AF185" s="460"/>
      <c r="AG185" s="460"/>
      <c r="AH185" s="460"/>
      <c r="AI185" s="460"/>
      <c r="AJ185" s="460"/>
    </row>
    <row r="186" spans="1:36" ht="16.5" customHeight="1">
      <c r="A186" s="416"/>
      <c r="B186" s="417"/>
      <c r="C186" s="420"/>
      <c r="D186" s="421"/>
      <c r="E186" s="129"/>
      <c r="F186" s="130"/>
      <c r="G186" s="131"/>
      <c r="H186" s="422" t="s">
        <v>79</v>
      </c>
      <c r="I186" s="424" t="s">
        <v>87</v>
      </c>
      <c r="J186" s="425">
        <f>SUMIFS(W186:W196,R186:R196,"北")</f>
        <v>0</v>
      </c>
      <c r="K186" s="339" t="str">
        <f>IF(J186="","",J186/W197)</f>
        <v/>
      </c>
      <c r="L186" s="359" t="str">
        <f>IF(J186="","",IF(K186=100%,"",$G$2))</f>
        <v/>
      </c>
      <c r="M186" s="427" t="str">
        <f>IF(J186="","",IF(K186=100%,100%,K186-L186))</f>
        <v/>
      </c>
      <c r="N186" s="428">
        <f>SUMIFS(AC186:AC196,X186:X196,"北")</f>
        <v>0</v>
      </c>
      <c r="O186" s="339" t="str">
        <f>IF(N186="","",N186/AC197)</f>
        <v/>
      </c>
      <c r="P186" s="359" t="str">
        <f>IF(N186="","",IF(O186=100%,"",$G$2))</f>
        <v/>
      </c>
      <c r="Q186" s="429" t="str">
        <f>IF(N186="","",IF(O186=100%,100%,O186-P186))</f>
        <v/>
      </c>
      <c r="R186" s="132"/>
      <c r="S186" s="133"/>
      <c r="T186" s="99">
        <f>INDEX(建具一覧表!$B$4:$D$163,MATCH($S186,建具一覧表!$B$4:$B$163,FALSE),2)</f>
        <v>0</v>
      </c>
      <c r="U186" s="99">
        <f>INDEX(建具一覧表!$B$4:$D$163,MATCH($S186,建具一覧表!$B$4:$B$163,FALSE),3)</f>
        <v>0</v>
      </c>
      <c r="V186" s="134"/>
      <c r="W186" s="100">
        <f>T186*U186*V186</f>
        <v>0</v>
      </c>
      <c r="X186" s="183"/>
      <c r="Y186" s="135"/>
      <c r="Z186" s="101">
        <f>INDEX(建具一覧表!$H$4:$J$163,MATCH($Y186,建具一覧表!$H$4:$H$163,FALSE),2)</f>
        <v>0</v>
      </c>
      <c r="AA186" s="101">
        <f>INDEX(建具一覧表!$H$4:$J$16343,MATCH($Y186,建具一覧表!$H$4:$H$163,FALSE),3)</f>
        <v>0</v>
      </c>
      <c r="AB186" s="176"/>
      <c r="AC186" s="102">
        <f t="shared" ref="AC186:AC188" si="224">Z186*AA186*AB186</f>
        <v>0</v>
      </c>
      <c r="AE186" s="460"/>
      <c r="AF186" s="460"/>
      <c r="AG186" s="460"/>
      <c r="AH186" s="460"/>
      <c r="AI186" s="460"/>
      <c r="AJ186" s="460"/>
    </row>
    <row r="187" spans="1:36" ht="16.5" customHeight="1">
      <c r="A187" s="416"/>
      <c r="B187" s="417"/>
      <c r="C187" s="420"/>
      <c r="D187" s="421"/>
      <c r="E187" s="137"/>
      <c r="F187" s="138"/>
      <c r="G187" s="139"/>
      <c r="H187" s="423"/>
      <c r="I187" s="349"/>
      <c r="J187" s="351"/>
      <c r="K187" s="368"/>
      <c r="L187" s="359"/>
      <c r="M187" s="355"/>
      <c r="N187" s="356"/>
      <c r="O187" s="368"/>
      <c r="P187" s="359"/>
      <c r="Q187" s="430"/>
      <c r="R187" s="140"/>
      <c r="S187" s="141"/>
      <c r="T187" s="103">
        <f>INDEX(建具一覧表!$B$4:$D$163,MATCH($S187,建具一覧表!$B$4:$B$163,FALSE),2)</f>
        <v>0</v>
      </c>
      <c r="U187" s="103">
        <f>INDEX(建具一覧表!$B$4:$D$163,MATCH($S187,建具一覧表!$B$4:$B$163,FALSE),3)</f>
        <v>0</v>
      </c>
      <c r="V187" s="142"/>
      <c r="W187" s="104">
        <f t="shared" ref="W187:W196" si="225">T187*U187*V187</f>
        <v>0</v>
      </c>
      <c r="X187" s="184"/>
      <c r="Y187" s="143"/>
      <c r="Z187" s="105">
        <f>INDEX(建具一覧表!$H$4:$J$163,MATCH($Y187,建具一覧表!$H$4:$H$163,FALSE),2)</f>
        <v>0</v>
      </c>
      <c r="AA187" s="105">
        <f>INDEX(建具一覧表!$H$4:$J$16343,MATCH($Y187,建具一覧表!$H$4:$H$163,FALSE),3)</f>
        <v>0</v>
      </c>
      <c r="AB187" s="177"/>
      <c r="AC187" s="106">
        <f t="shared" si="224"/>
        <v>0</v>
      </c>
      <c r="AE187" s="460"/>
      <c r="AF187" s="460"/>
      <c r="AG187" s="460"/>
      <c r="AH187" s="460"/>
      <c r="AI187" s="460"/>
      <c r="AJ187" s="460"/>
    </row>
    <row r="188" spans="1:36" ht="16.5" customHeight="1">
      <c r="A188" s="416"/>
      <c r="B188" s="417"/>
      <c r="C188" s="420"/>
      <c r="D188" s="421"/>
      <c r="E188" s="137"/>
      <c r="F188" s="138"/>
      <c r="G188" s="139"/>
      <c r="H188" s="423"/>
      <c r="I188" s="349" t="s">
        <v>88</v>
      </c>
      <c r="J188" s="454">
        <f>SUMIFS(W186:W196,R186:R196,"東")</f>
        <v>0</v>
      </c>
      <c r="K188" s="357" t="str">
        <f>IF(J188="","",J188/W197)</f>
        <v/>
      </c>
      <c r="L188" s="353" t="str">
        <f t="shared" ref="L188" si="226">IF(J188="","",IF(K188=100%,"",$G$2))</f>
        <v/>
      </c>
      <c r="M188" s="450" t="str">
        <f>IF(J188="","",IF(K188=100%,100%,K188-L188))</f>
        <v/>
      </c>
      <c r="N188" s="452">
        <f>SUMIFS(AC186:AC196,X186:X196,"東")</f>
        <v>0</v>
      </c>
      <c r="O188" s="357" t="str">
        <f>IF(N188="","",N188/AC197)</f>
        <v/>
      </c>
      <c r="P188" s="359" t="str">
        <f t="shared" ref="P188" si="227">IF(N188="","",IF(O188=100%,"",$G$2))</f>
        <v/>
      </c>
      <c r="Q188" s="360" t="str">
        <f t="shared" ref="Q188" si="228">IF(N188="","",IF(O188=100%,100%,O188-P188))</f>
        <v/>
      </c>
      <c r="R188" s="140"/>
      <c r="S188" s="141"/>
      <c r="T188" s="103">
        <f>INDEX(建具一覧表!$B$4:$D$163,MATCH($S188,建具一覧表!$B$4:$B$163,FALSE),2)</f>
        <v>0</v>
      </c>
      <c r="U188" s="103">
        <f>INDEX(建具一覧表!$B$4:$D$163,MATCH($S188,建具一覧表!$B$4:$B$163,FALSE),3)</f>
        <v>0</v>
      </c>
      <c r="V188" s="142"/>
      <c r="W188" s="104">
        <f t="shared" si="225"/>
        <v>0</v>
      </c>
      <c r="X188" s="184"/>
      <c r="Y188" s="143"/>
      <c r="Z188" s="105">
        <f>INDEX(建具一覧表!$H$4:$J$163,MATCH($Y188,建具一覧表!$H$4:$H$163,FALSE),2)</f>
        <v>0</v>
      </c>
      <c r="AA188" s="105">
        <f>INDEX(建具一覧表!$H$4:$J$16343,MATCH($Y188,建具一覧表!$H$4:$H$163,FALSE),3)</f>
        <v>0</v>
      </c>
      <c r="AB188" s="177"/>
      <c r="AC188" s="106">
        <f t="shared" si="224"/>
        <v>0</v>
      </c>
      <c r="AE188" s="460"/>
      <c r="AF188" s="460"/>
      <c r="AG188" s="460"/>
      <c r="AH188" s="460"/>
      <c r="AI188" s="460"/>
      <c r="AJ188" s="460"/>
    </row>
    <row r="189" spans="1:36" ht="16.5" customHeight="1">
      <c r="A189" s="369" t="s">
        <v>85</v>
      </c>
      <c r="B189" s="370"/>
      <c r="C189" s="370"/>
      <c r="D189" s="371"/>
      <c r="E189" s="137"/>
      <c r="F189" s="138"/>
      <c r="G189" s="139"/>
      <c r="H189" s="423"/>
      <c r="I189" s="349"/>
      <c r="J189" s="455"/>
      <c r="K189" s="368"/>
      <c r="L189" s="354"/>
      <c r="M189" s="451"/>
      <c r="N189" s="453"/>
      <c r="O189" s="368"/>
      <c r="P189" s="359"/>
      <c r="Q189" s="361"/>
      <c r="R189" s="140"/>
      <c r="S189" s="141"/>
      <c r="T189" s="103">
        <f>INDEX(建具一覧表!$B$4:$D$163,MATCH($S189,建具一覧表!$B$4:$B$163,FALSE),2)</f>
        <v>0</v>
      </c>
      <c r="U189" s="103">
        <f>INDEX(建具一覧表!$B$4:$D$163,MATCH($S189,建具一覧表!$B$4:$B$163,FALSE),3)</f>
        <v>0</v>
      </c>
      <c r="V189" s="142"/>
      <c r="W189" s="104">
        <f t="shared" si="225"/>
        <v>0</v>
      </c>
      <c r="X189" s="184"/>
      <c r="Y189" s="143"/>
      <c r="Z189" s="105">
        <f>INDEX(建具一覧表!$H$4:$J$163,MATCH($Y189,建具一覧表!$H$4:$H$163,FALSE),2)</f>
        <v>0</v>
      </c>
      <c r="AA189" s="105">
        <f>INDEX(建具一覧表!$H$4:$J$16343,MATCH($Y189,建具一覧表!$H$4:$H$163,FALSE),3)</f>
        <v>0</v>
      </c>
      <c r="AB189" s="177"/>
      <c r="AC189" s="106">
        <f>Z189*AA189*AB189</f>
        <v>0</v>
      </c>
      <c r="AE189" s="460"/>
      <c r="AF189" s="460"/>
      <c r="AG189" s="460"/>
      <c r="AH189" s="460"/>
      <c r="AI189" s="460"/>
      <c r="AJ189" s="460"/>
    </row>
    <row r="190" spans="1:36" ht="16.5" customHeight="1">
      <c r="A190" s="372"/>
      <c r="B190" s="373"/>
      <c r="C190" s="373"/>
      <c r="D190" s="374"/>
      <c r="E190" s="137"/>
      <c r="F190" s="138"/>
      <c r="G190" s="139"/>
      <c r="H190" s="423"/>
      <c r="I190" s="349" t="s">
        <v>7</v>
      </c>
      <c r="J190" s="454">
        <f>SUMIFS(W186:W196,R186:R196,"南")</f>
        <v>0</v>
      </c>
      <c r="K190" s="357" t="str">
        <f>IF(J190="","",J190/W197)</f>
        <v/>
      </c>
      <c r="L190" s="353" t="str">
        <f t="shared" ref="L190" si="229">IF(J190="","",IF(K190=100%,"",$G$2))</f>
        <v/>
      </c>
      <c r="M190" s="450" t="str">
        <f t="shared" ref="M190" si="230">IF(J190="","",IF(K190=100%,100%,K190-L190))</f>
        <v/>
      </c>
      <c r="N190" s="452">
        <f>SUMIFS(AC186:AC196,X186:X196,"南")</f>
        <v>0</v>
      </c>
      <c r="O190" s="357" t="str">
        <f>IF(N190="","",N190/AC197)</f>
        <v/>
      </c>
      <c r="P190" s="359" t="str">
        <f t="shared" ref="P190" si="231">IF(N190="","",IF(O190=100%,"",$G$2))</f>
        <v/>
      </c>
      <c r="Q190" s="360" t="str">
        <f t="shared" ref="Q190" si="232">IF(N190="","",IF(O190=100%,100%,O190-P190))</f>
        <v/>
      </c>
      <c r="R190" s="140"/>
      <c r="S190" s="141"/>
      <c r="T190" s="103">
        <f>INDEX(建具一覧表!$B$4:$D$163,MATCH($S190,建具一覧表!$B$4:$B$163,FALSE),2)</f>
        <v>0</v>
      </c>
      <c r="U190" s="103">
        <f>INDEX(建具一覧表!$B$4:$D$163,MATCH($S190,建具一覧表!$B$4:$B$163,FALSE),3)</f>
        <v>0</v>
      </c>
      <c r="V190" s="142"/>
      <c r="W190" s="104">
        <f t="shared" si="225"/>
        <v>0</v>
      </c>
      <c r="X190" s="184"/>
      <c r="Y190" s="143"/>
      <c r="Z190" s="105">
        <f>INDEX(建具一覧表!$H$4:$J$163,MATCH($Y190,建具一覧表!$H$4:$H$163,FALSE),2)</f>
        <v>0</v>
      </c>
      <c r="AA190" s="105">
        <f>INDEX(建具一覧表!$H$4:$J$16343,MATCH($Y190,建具一覧表!$H$4:$H$163,FALSE),3)</f>
        <v>0</v>
      </c>
      <c r="AB190" s="177"/>
      <c r="AC190" s="106">
        <f>Z190*AA190*AB190</f>
        <v>0</v>
      </c>
      <c r="AE190" s="460"/>
      <c r="AF190" s="460"/>
      <c r="AG190" s="460"/>
      <c r="AH190" s="460"/>
      <c r="AI190" s="460"/>
      <c r="AJ190" s="460"/>
    </row>
    <row r="191" spans="1:36" ht="16.5" customHeight="1">
      <c r="A191" s="144"/>
      <c r="B191" s="145"/>
      <c r="C191" s="145"/>
      <c r="D191" s="146"/>
      <c r="E191" s="137"/>
      <c r="F191" s="138"/>
      <c r="G191" s="139"/>
      <c r="H191" s="423"/>
      <c r="I191" s="349"/>
      <c r="J191" s="455"/>
      <c r="K191" s="368"/>
      <c r="L191" s="354"/>
      <c r="M191" s="451"/>
      <c r="N191" s="453"/>
      <c r="O191" s="368"/>
      <c r="P191" s="359"/>
      <c r="Q191" s="361"/>
      <c r="R191" s="140"/>
      <c r="S191" s="141"/>
      <c r="T191" s="103">
        <f>INDEX(建具一覧表!$B$4:$D$163,MATCH($S191,建具一覧表!$B$4:$B$163,FALSE),2)</f>
        <v>0</v>
      </c>
      <c r="U191" s="103">
        <f>INDEX(建具一覧表!$B$4:$D$163,MATCH($S191,建具一覧表!$B$4:$B$163,FALSE),3)</f>
        <v>0</v>
      </c>
      <c r="V191" s="142"/>
      <c r="W191" s="104">
        <f t="shared" si="225"/>
        <v>0</v>
      </c>
      <c r="X191" s="184"/>
      <c r="Y191" s="143"/>
      <c r="Z191" s="105">
        <f>INDEX(建具一覧表!$H$4:$J$163,MATCH($Y191,建具一覧表!$H$4:$H$163,FALSE),2)</f>
        <v>0</v>
      </c>
      <c r="AA191" s="105">
        <f>INDEX(建具一覧表!$H$4:$J$16343,MATCH($Y191,建具一覧表!$H$4:$H$163,FALSE),3)</f>
        <v>0</v>
      </c>
      <c r="AB191" s="177"/>
      <c r="AC191" s="106">
        <f t="shared" ref="AC191:AC196" si="233">Z191*AA191*AB191</f>
        <v>0</v>
      </c>
      <c r="AE191" s="460"/>
      <c r="AF191" s="460"/>
      <c r="AG191" s="460"/>
      <c r="AH191" s="460"/>
      <c r="AI191" s="460"/>
      <c r="AJ191" s="460"/>
    </row>
    <row r="192" spans="1:36" ht="16.5" customHeight="1">
      <c r="A192" s="144"/>
      <c r="B192" s="145"/>
      <c r="C192" s="145"/>
      <c r="D192" s="146"/>
      <c r="E192" s="137"/>
      <c r="F192" s="138"/>
      <c r="G192" s="139"/>
      <c r="H192" s="423"/>
      <c r="I192" s="349" t="s">
        <v>8</v>
      </c>
      <c r="J192" s="454">
        <f>SUMIFS(W186:W196,R186:R196,"西")</f>
        <v>0</v>
      </c>
      <c r="K192" s="357" t="str">
        <f>IF(J192="","",J192/W197)</f>
        <v/>
      </c>
      <c r="L192" s="353" t="str">
        <f t="shared" ref="L192" si="234">IF(J192="","",IF(K192=100%,"",$G$2))</f>
        <v/>
      </c>
      <c r="M192" s="450" t="str">
        <f t="shared" ref="M192" si="235">IF(J192="","",IF(K192=100%,100%,K192-L192))</f>
        <v/>
      </c>
      <c r="N192" s="452">
        <f>SUMIFS(AC186:AC196,X186:X196,"西")</f>
        <v>0</v>
      </c>
      <c r="O192" s="357" t="str">
        <f>IF(N192="","",N192/AC197)</f>
        <v/>
      </c>
      <c r="P192" s="359" t="str">
        <f t="shared" ref="P192" si="236">IF(N192="","",IF(O192=100%,"",$G$2))</f>
        <v/>
      </c>
      <c r="Q192" s="360" t="str">
        <f t="shared" ref="Q192" si="237">IF(N192="","",IF(O192=100%,100%,O192-P192))</f>
        <v/>
      </c>
      <c r="R192" s="140"/>
      <c r="S192" s="141"/>
      <c r="T192" s="103">
        <f>INDEX(建具一覧表!$B$4:$D$163,MATCH($S192,建具一覧表!$B$4:$B$163,FALSE),2)</f>
        <v>0</v>
      </c>
      <c r="U192" s="103">
        <f>INDEX(建具一覧表!$B$4:$D$163,MATCH($S192,建具一覧表!$B$4:$B$163,FALSE),3)</f>
        <v>0</v>
      </c>
      <c r="V192" s="142"/>
      <c r="W192" s="104">
        <f t="shared" si="225"/>
        <v>0</v>
      </c>
      <c r="X192" s="184"/>
      <c r="Y192" s="143"/>
      <c r="Z192" s="105">
        <f>INDEX(建具一覧表!$H$4:$J$163,MATCH($Y192,建具一覧表!$H$4:$H$163,FALSE),2)</f>
        <v>0</v>
      </c>
      <c r="AA192" s="105">
        <f>INDEX(建具一覧表!$H$4:$J$16343,MATCH($Y192,建具一覧表!$H$4:$H$163,FALSE),3)</f>
        <v>0</v>
      </c>
      <c r="AB192" s="177"/>
      <c r="AC192" s="106">
        <f t="shared" si="233"/>
        <v>0</v>
      </c>
      <c r="AE192" s="460"/>
      <c r="AF192" s="460"/>
      <c r="AG192" s="460"/>
      <c r="AH192" s="460"/>
      <c r="AI192" s="460"/>
      <c r="AJ192" s="460"/>
    </row>
    <row r="193" spans="1:36" ht="16.5" customHeight="1">
      <c r="A193" s="144"/>
      <c r="B193" s="145"/>
      <c r="C193" s="145"/>
      <c r="D193" s="146"/>
      <c r="E193" s="137"/>
      <c r="F193" s="138"/>
      <c r="G193" s="139"/>
      <c r="H193" s="423"/>
      <c r="I193" s="350"/>
      <c r="J193" s="455"/>
      <c r="K193" s="368"/>
      <c r="L193" s="354"/>
      <c r="M193" s="451"/>
      <c r="N193" s="453"/>
      <c r="O193" s="368"/>
      <c r="P193" s="359"/>
      <c r="Q193" s="361"/>
      <c r="R193" s="140"/>
      <c r="S193" s="141"/>
      <c r="T193" s="103">
        <f>INDEX(建具一覧表!$B$4:$D$163,MATCH($S193,建具一覧表!$B$4:$B$163,FALSE),2)</f>
        <v>0</v>
      </c>
      <c r="U193" s="103">
        <f>INDEX(建具一覧表!$B$4:$D$163,MATCH($S193,建具一覧表!$B$4:$B$163,FALSE),3)</f>
        <v>0</v>
      </c>
      <c r="V193" s="142"/>
      <c r="W193" s="104">
        <f t="shared" si="225"/>
        <v>0</v>
      </c>
      <c r="X193" s="184"/>
      <c r="Y193" s="143"/>
      <c r="Z193" s="105">
        <f>INDEX(建具一覧表!$H$4:$J$163,MATCH($Y193,建具一覧表!$H$4:$H$163,FALSE),2)</f>
        <v>0</v>
      </c>
      <c r="AA193" s="105">
        <f>INDEX(建具一覧表!$H$4:$J$16343,MATCH($Y193,建具一覧表!$H$4:$H$163,FALSE),3)</f>
        <v>0</v>
      </c>
      <c r="AB193" s="177"/>
      <c r="AC193" s="106">
        <f t="shared" si="233"/>
        <v>0</v>
      </c>
      <c r="AE193" s="460"/>
      <c r="AF193" s="460"/>
      <c r="AG193" s="460"/>
      <c r="AH193" s="460"/>
      <c r="AI193" s="460"/>
      <c r="AJ193" s="460"/>
    </row>
    <row r="194" spans="1:36" ht="16.5" customHeight="1">
      <c r="A194" s="144"/>
      <c r="B194" s="145"/>
      <c r="C194" s="145"/>
      <c r="D194" s="146"/>
      <c r="E194" s="137"/>
      <c r="F194" s="138"/>
      <c r="G194" s="139"/>
      <c r="H194" s="423"/>
      <c r="I194" s="349" t="s">
        <v>89</v>
      </c>
      <c r="J194" s="454">
        <f>SUMIFS(W186:W196,R186:R196,"真上")</f>
        <v>0</v>
      </c>
      <c r="K194" s="357" t="str">
        <f>IF(J194="","",J194/W197)</f>
        <v/>
      </c>
      <c r="L194" s="353" t="str">
        <f t="shared" ref="L194" si="238">IF(J194="","",IF(K194=100%,"",$G$2))</f>
        <v/>
      </c>
      <c r="M194" s="450" t="str">
        <f t="shared" ref="M194" si="239">IF(J194="","",IF(K194=100%,100%,K194-L194))</f>
        <v/>
      </c>
      <c r="N194" s="452">
        <f>SUMIFS(AC186:AC196,X186:X196,"真上")</f>
        <v>0</v>
      </c>
      <c r="O194" s="357" t="str">
        <f>IF(N194="","",N194/AC199)</f>
        <v/>
      </c>
      <c r="P194" s="359" t="str">
        <f t="shared" ref="P194" si="240">IF(N194="","",IF(O194=100%,"",$G$2))</f>
        <v/>
      </c>
      <c r="Q194" s="360" t="str">
        <f t="shared" ref="Q194" si="241">IF(N194="","",IF(O194=100%,100%,O194-P194))</f>
        <v/>
      </c>
      <c r="R194" s="140"/>
      <c r="S194" s="141"/>
      <c r="T194" s="103">
        <f>INDEX(建具一覧表!$B$4:$D$163,MATCH($S194,建具一覧表!$B$4:$B$163,FALSE),2)</f>
        <v>0</v>
      </c>
      <c r="U194" s="103">
        <f>INDEX(建具一覧表!$B$4:$D$163,MATCH($S194,建具一覧表!$B$4:$B$163,FALSE),3)</f>
        <v>0</v>
      </c>
      <c r="V194" s="142"/>
      <c r="W194" s="104">
        <f t="shared" si="225"/>
        <v>0</v>
      </c>
      <c r="X194" s="184"/>
      <c r="Y194" s="143"/>
      <c r="Z194" s="105">
        <f>INDEX(建具一覧表!$H$4:$J$163,MATCH($Y194,建具一覧表!$H$4:$H$163,FALSE),2)</f>
        <v>0</v>
      </c>
      <c r="AA194" s="105">
        <f>INDEX(建具一覧表!$H$4:$J$16343,MATCH($Y194,建具一覧表!$H$4:$H$163,FALSE),3)</f>
        <v>0</v>
      </c>
      <c r="AB194" s="177"/>
      <c r="AC194" s="106">
        <f t="shared" si="233"/>
        <v>0</v>
      </c>
      <c r="AE194" s="460"/>
      <c r="AF194" s="460"/>
      <c r="AG194" s="460"/>
      <c r="AH194" s="460"/>
      <c r="AI194" s="460"/>
      <c r="AJ194" s="460"/>
    </row>
    <row r="195" spans="1:36" ht="16.5" customHeight="1">
      <c r="A195" s="144"/>
      <c r="B195" s="145"/>
      <c r="C195" s="145"/>
      <c r="D195" s="146"/>
      <c r="E195" s="137"/>
      <c r="F195" s="138"/>
      <c r="G195" s="139"/>
      <c r="H195" s="423"/>
      <c r="I195" s="350"/>
      <c r="J195" s="456"/>
      <c r="K195" s="457"/>
      <c r="L195" s="364"/>
      <c r="M195" s="458"/>
      <c r="N195" s="459"/>
      <c r="O195" s="457"/>
      <c r="P195" s="359"/>
      <c r="Q195" s="367"/>
      <c r="R195" s="140"/>
      <c r="S195" s="141"/>
      <c r="T195" s="103">
        <f>INDEX(建具一覧表!$B$4:$D$163,MATCH($S195,建具一覧表!$B$4:$B$163,FALSE),2)</f>
        <v>0</v>
      </c>
      <c r="U195" s="103">
        <f>INDEX(建具一覧表!$B$4:$D$163,MATCH($S195,建具一覧表!$B$4:$B$163,FALSE),3)</f>
        <v>0</v>
      </c>
      <c r="V195" s="142"/>
      <c r="W195" s="104">
        <f t="shared" si="225"/>
        <v>0</v>
      </c>
      <c r="X195" s="184"/>
      <c r="Y195" s="143"/>
      <c r="Z195" s="105">
        <f>INDEX(建具一覧表!$H$4:$J$163,MATCH($Y195,建具一覧表!$H$4:$H$163,FALSE),2)</f>
        <v>0</v>
      </c>
      <c r="AA195" s="105">
        <f>INDEX(建具一覧表!$H$4:$J$16343,MATCH($Y195,建具一覧表!$H$4:$H$163,FALSE),3)</f>
        <v>0</v>
      </c>
      <c r="AB195" s="177"/>
      <c r="AC195" s="106">
        <f t="shared" si="233"/>
        <v>0</v>
      </c>
      <c r="AE195" s="460"/>
      <c r="AF195" s="460"/>
      <c r="AG195" s="460"/>
      <c r="AH195" s="460"/>
      <c r="AI195" s="460"/>
      <c r="AJ195" s="460"/>
    </row>
    <row r="196" spans="1:36" ht="16.5" customHeight="1">
      <c r="A196" s="144"/>
      <c r="B196" s="145"/>
      <c r="C196" s="145"/>
      <c r="D196" s="146"/>
      <c r="E196" s="147"/>
      <c r="F196" s="148"/>
      <c r="G196" s="149"/>
      <c r="H196" s="333" t="s">
        <v>90</v>
      </c>
      <c r="I196" s="335"/>
      <c r="J196" s="337">
        <f>SUM(J186:J195)</f>
        <v>0</v>
      </c>
      <c r="K196" s="339" t="e">
        <f>W197/F197</f>
        <v>#DIV/0!</v>
      </c>
      <c r="L196" s="341">
        <f>$G$2</f>
        <v>0.03</v>
      </c>
      <c r="M196" s="343" t="e">
        <f>K196-$G$2</f>
        <v>#DIV/0!</v>
      </c>
      <c r="N196" s="345">
        <f>SUM(N186:N195)</f>
        <v>0</v>
      </c>
      <c r="O196" s="339" t="e">
        <f>AC197/G197</f>
        <v>#DIV/0!</v>
      </c>
      <c r="P196" s="341">
        <f>$G$2</f>
        <v>0.03</v>
      </c>
      <c r="Q196" s="347" t="str">
        <f>IF(N196="","",O196-$G$2)</f>
        <v/>
      </c>
      <c r="R196" s="150"/>
      <c r="S196" s="141"/>
      <c r="T196" s="107">
        <f>INDEX(建具一覧表!$B$4:$D$163,MATCH($S196,建具一覧表!$B$4:$B$163,FALSE),2)</f>
        <v>0</v>
      </c>
      <c r="U196" s="107">
        <f>INDEX(建具一覧表!$B$4:$D$163,MATCH($S196,建具一覧表!$B$4:$B$163,FALSE),3)</f>
        <v>0</v>
      </c>
      <c r="V196" s="151"/>
      <c r="W196" s="104">
        <f t="shared" si="225"/>
        <v>0</v>
      </c>
      <c r="X196" s="185"/>
      <c r="Y196" s="143"/>
      <c r="Z196" s="108">
        <f>INDEX(建具一覧表!$H$4:$J$163,MATCH($Y196,建具一覧表!$H$4:$H$163,FALSE),2)</f>
        <v>0</v>
      </c>
      <c r="AA196" s="108">
        <f>INDEX(建具一覧表!$H$4:$J$16343,MATCH($Y196,建具一覧表!$H$4:$H$163,FALSE),3)</f>
        <v>0</v>
      </c>
      <c r="AB196" s="178"/>
      <c r="AC196" s="106">
        <f t="shared" si="233"/>
        <v>0</v>
      </c>
      <c r="AE196" s="460"/>
      <c r="AF196" s="460"/>
      <c r="AG196" s="460"/>
      <c r="AH196" s="460"/>
      <c r="AI196" s="460"/>
      <c r="AJ196" s="460"/>
    </row>
    <row r="197" spans="1:36" s="158" customFormat="1" ht="16.5" customHeight="1" thickBot="1">
      <c r="A197" s="152"/>
      <c r="B197" s="153"/>
      <c r="C197" s="153"/>
      <c r="D197" s="154"/>
      <c r="E197" s="155" t="s">
        <v>2</v>
      </c>
      <c r="F197" s="111">
        <f>SUM(F186:F196)</f>
        <v>0</v>
      </c>
      <c r="G197" s="112">
        <f>SUM(G185:G196)</f>
        <v>0</v>
      </c>
      <c r="H197" s="334"/>
      <c r="I197" s="336"/>
      <c r="J197" s="338"/>
      <c r="K197" s="340"/>
      <c r="L197" s="342"/>
      <c r="M197" s="344"/>
      <c r="N197" s="346"/>
      <c r="O197" s="340"/>
      <c r="P197" s="342"/>
      <c r="Q197" s="348"/>
      <c r="R197" s="186"/>
      <c r="S197" s="187"/>
      <c r="T197" s="157"/>
      <c r="U197" s="157"/>
      <c r="V197" s="179"/>
      <c r="W197" s="110">
        <f>SUM(W186:W196)</f>
        <v>0</v>
      </c>
      <c r="X197" s="186"/>
      <c r="Y197" s="156"/>
      <c r="Z197" s="157"/>
      <c r="AA197" s="157"/>
      <c r="AB197" s="179"/>
      <c r="AC197" s="109">
        <f>SUM(AC186:AC196)</f>
        <v>0</v>
      </c>
      <c r="AE197" s="460"/>
      <c r="AF197" s="460"/>
      <c r="AG197" s="460"/>
      <c r="AH197" s="460"/>
      <c r="AI197" s="460"/>
      <c r="AJ197" s="460"/>
    </row>
    <row r="198" spans="1:36" s="119" customFormat="1" ht="17.25" customHeight="1" thickTop="1">
      <c r="A198" s="404" t="s">
        <v>84</v>
      </c>
      <c r="B198" s="405"/>
      <c r="C198" s="406" t="s">
        <v>1</v>
      </c>
      <c r="D198" s="407"/>
      <c r="E198" s="323" t="s">
        <v>68</v>
      </c>
      <c r="F198" s="408" t="s">
        <v>70</v>
      </c>
      <c r="G198" s="320" t="s">
        <v>71</v>
      </c>
      <c r="H198" s="412" t="s">
        <v>78</v>
      </c>
      <c r="I198" s="314" t="s">
        <v>72</v>
      </c>
      <c r="J198" s="413" t="s">
        <v>73</v>
      </c>
      <c r="K198" s="377"/>
      <c r="L198" s="377"/>
      <c r="M198" s="378"/>
      <c r="N198" s="435" t="s">
        <v>69</v>
      </c>
      <c r="O198" s="382"/>
      <c r="P198" s="382"/>
      <c r="Q198" s="382"/>
      <c r="R198" s="375" t="s">
        <v>72</v>
      </c>
      <c r="S198" s="377" t="s">
        <v>74</v>
      </c>
      <c r="T198" s="377"/>
      <c r="U198" s="377"/>
      <c r="V198" s="377"/>
      <c r="W198" s="378"/>
      <c r="X198" s="379" t="s">
        <v>72</v>
      </c>
      <c r="Y198" s="381" t="s">
        <v>77</v>
      </c>
      <c r="Z198" s="382"/>
      <c r="AA198" s="382"/>
      <c r="AB198" s="382"/>
      <c r="AC198" s="383"/>
      <c r="AE198" s="460"/>
      <c r="AF198" s="460"/>
      <c r="AG198" s="460"/>
      <c r="AH198" s="460"/>
      <c r="AI198" s="460"/>
      <c r="AJ198" s="460"/>
    </row>
    <row r="199" spans="1:36" s="119" customFormat="1" ht="17.25" customHeight="1">
      <c r="A199" s="331"/>
      <c r="B199" s="332"/>
      <c r="C199" s="406"/>
      <c r="D199" s="407"/>
      <c r="E199" s="323"/>
      <c r="F199" s="408"/>
      <c r="G199" s="320"/>
      <c r="H199" s="412"/>
      <c r="I199" s="314"/>
      <c r="J199" s="384" t="s">
        <v>80</v>
      </c>
      <c r="K199" s="384" t="s">
        <v>81</v>
      </c>
      <c r="L199" s="386" t="s">
        <v>82</v>
      </c>
      <c r="M199" s="388" t="s">
        <v>83</v>
      </c>
      <c r="N199" s="431" t="s">
        <v>80</v>
      </c>
      <c r="O199" s="384" t="s">
        <v>81</v>
      </c>
      <c r="P199" s="386" t="s">
        <v>82</v>
      </c>
      <c r="Q199" s="433" t="s">
        <v>83</v>
      </c>
      <c r="R199" s="375"/>
      <c r="S199" s="394" t="s">
        <v>0</v>
      </c>
      <c r="T199" s="396" t="s">
        <v>76</v>
      </c>
      <c r="U199" s="396"/>
      <c r="V199" s="397" t="s">
        <v>75</v>
      </c>
      <c r="W199" s="120" t="s">
        <v>4</v>
      </c>
      <c r="X199" s="379"/>
      <c r="Y199" s="399" t="s">
        <v>0</v>
      </c>
      <c r="Z199" s="401" t="s">
        <v>76</v>
      </c>
      <c r="AA199" s="401"/>
      <c r="AB199" s="402" t="s">
        <v>75</v>
      </c>
      <c r="AC199" s="121" t="s">
        <v>4</v>
      </c>
      <c r="AE199" s="460"/>
      <c r="AF199" s="460"/>
      <c r="AG199" s="460"/>
      <c r="AH199" s="460"/>
      <c r="AI199" s="460"/>
      <c r="AJ199" s="460"/>
    </row>
    <row r="200" spans="1:36" s="128" customFormat="1" ht="22.5" customHeight="1">
      <c r="A200" s="414">
        <v>14</v>
      </c>
      <c r="B200" s="415"/>
      <c r="C200" s="418"/>
      <c r="D200" s="419"/>
      <c r="E200" s="324"/>
      <c r="F200" s="409"/>
      <c r="G200" s="321"/>
      <c r="H200" s="395"/>
      <c r="I200" s="315"/>
      <c r="J200" s="385"/>
      <c r="K200" s="385"/>
      <c r="L200" s="387"/>
      <c r="M200" s="389"/>
      <c r="N200" s="432"/>
      <c r="O200" s="385"/>
      <c r="P200" s="387"/>
      <c r="Q200" s="434"/>
      <c r="R200" s="376"/>
      <c r="S200" s="395"/>
      <c r="T200" s="122" t="s">
        <v>5</v>
      </c>
      <c r="U200" s="123" t="s">
        <v>6</v>
      </c>
      <c r="V200" s="398"/>
      <c r="W200" s="124" t="s">
        <v>86</v>
      </c>
      <c r="X200" s="380"/>
      <c r="Y200" s="400"/>
      <c r="Z200" s="125" t="s">
        <v>5</v>
      </c>
      <c r="AA200" s="126" t="s">
        <v>6</v>
      </c>
      <c r="AB200" s="403"/>
      <c r="AC200" s="127" t="s">
        <v>86</v>
      </c>
      <c r="AE200" s="460"/>
      <c r="AF200" s="460"/>
      <c r="AG200" s="460"/>
      <c r="AH200" s="460"/>
      <c r="AI200" s="460"/>
      <c r="AJ200" s="460"/>
    </row>
    <row r="201" spans="1:36" ht="16.5" customHeight="1">
      <c r="A201" s="416"/>
      <c r="B201" s="417"/>
      <c r="C201" s="420"/>
      <c r="D201" s="421"/>
      <c r="E201" s="129"/>
      <c r="F201" s="130"/>
      <c r="G201" s="131"/>
      <c r="H201" s="422" t="s">
        <v>79</v>
      </c>
      <c r="I201" s="424" t="s">
        <v>87</v>
      </c>
      <c r="J201" s="425">
        <f>SUMIFS(W201:W211,R201:R211,"北")</f>
        <v>0</v>
      </c>
      <c r="K201" s="426" t="str">
        <f>IF(J201="","",J201/$W$212)</f>
        <v/>
      </c>
      <c r="L201" s="359" t="str">
        <f>IF(J201="","",IF(K201=100%,"",$G$2))</f>
        <v/>
      </c>
      <c r="M201" s="427" t="str">
        <f>IF(J201="","",IF(K201=100%,100%,K201-L201))</f>
        <v/>
      </c>
      <c r="N201" s="428">
        <f>SUMIFS(AC201:AC211,X201:X211,"北")</f>
        <v>0</v>
      </c>
      <c r="O201" s="339" t="str">
        <f>IF(N201="","",N201/AC212)</f>
        <v/>
      </c>
      <c r="P201" s="359" t="str">
        <f>IF(N201="","",IF(O201=100%,"",$G$2))</f>
        <v/>
      </c>
      <c r="Q201" s="429" t="str">
        <f>IF(N201="","",IF(O201=100%,100%,O201-P201))</f>
        <v/>
      </c>
      <c r="R201" s="132"/>
      <c r="S201" s="159"/>
      <c r="T201" s="99">
        <f>INDEX(建具一覧表!$B$4:$D$163,MATCH($S201,建具一覧表!$B$4:$B$163,FALSE),2)</f>
        <v>0</v>
      </c>
      <c r="U201" s="99">
        <f>INDEX(建具一覧表!$B$4:$D$163,MATCH($S201,建具一覧表!$B$4:$B$163,FALSE),3)</f>
        <v>0</v>
      </c>
      <c r="V201" s="134"/>
      <c r="W201" s="100">
        <f>T201*U201*V201</f>
        <v>0</v>
      </c>
      <c r="X201" s="183"/>
      <c r="Y201" s="135"/>
      <c r="Z201" s="101">
        <f>INDEX(建具一覧表!$H$4:$J$163,MATCH($Y201,建具一覧表!$H$4:$H$163,FALSE),2)</f>
        <v>0</v>
      </c>
      <c r="AA201" s="101">
        <f>INDEX(建具一覧表!$H$4:$J$16343,MATCH($Y201,建具一覧表!$H$4:$H$163,FALSE),3)</f>
        <v>0</v>
      </c>
      <c r="AB201" s="176"/>
      <c r="AC201" s="102">
        <f t="shared" ref="AC201:AC211" si="242">Z201*AA201*AB201</f>
        <v>0</v>
      </c>
    </row>
    <row r="202" spans="1:36" ht="16.5" customHeight="1">
      <c r="A202" s="416"/>
      <c r="B202" s="417"/>
      <c r="C202" s="420"/>
      <c r="D202" s="421"/>
      <c r="E202" s="137"/>
      <c r="F202" s="138"/>
      <c r="G202" s="139"/>
      <c r="H202" s="423"/>
      <c r="I202" s="349"/>
      <c r="J202" s="351"/>
      <c r="K202" s="352"/>
      <c r="L202" s="359"/>
      <c r="M202" s="355"/>
      <c r="N202" s="356"/>
      <c r="O202" s="368"/>
      <c r="P202" s="359"/>
      <c r="Q202" s="430"/>
      <c r="R202" s="140"/>
      <c r="S202" s="141"/>
      <c r="T202" s="103">
        <f>INDEX(建具一覧表!$B$4:$D$163,MATCH($S202,建具一覧表!$B$4:$B$163,FALSE),2)</f>
        <v>0</v>
      </c>
      <c r="U202" s="103">
        <f>INDEX(建具一覧表!$B$4:$D$163,MATCH($S202,建具一覧表!$B$4:$B$163,FALSE),3)</f>
        <v>0</v>
      </c>
      <c r="V202" s="142"/>
      <c r="W202" s="104">
        <f t="shared" ref="W202:W211" si="243">T202*U202*V202</f>
        <v>0</v>
      </c>
      <c r="X202" s="184"/>
      <c r="Y202" s="143"/>
      <c r="Z202" s="105">
        <f>INDEX(建具一覧表!$H$4:$J$163,MATCH($Y202,建具一覧表!$H$4:$H$163,FALSE),2)</f>
        <v>0</v>
      </c>
      <c r="AA202" s="105">
        <f>INDEX(建具一覧表!$H$4:$J$16343,MATCH($Y202,建具一覧表!$H$4:$H$163,FALSE),3)</f>
        <v>0</v>
      </c>
      <c r="AB202" s="177"/>
      <c r="AC202" s="106">
        <f t="shared" si="242"/>
        <v>0</v>
      </c>
    </row>
    <row r="203" spans="1:36" ht="16.5" customHeight="1">
      <c r="A203" s="416"/>
      <c r="B203" s="417"/>
      <c r="C203" s="420"/>
      <c r="D203" s="421"/>
      <c r="E203" s="137"/>
      <c r="F203" s="138"/>
      <c r="G203" s="139"/>
      <c r="H203" s="423"/>
      <c r="I203" s="349" t="s">
        <v>88</v>
      </c>
      <c r="J203" s="351">
        <f>SUMIFS(W201:W211,R201:R211,"東")</f>
        <v>0</v>
      </c>
      <c r="K203" s="352" t="str">
        <f>IF(J203="","",J203/$W$212)</f>
        <v/>
      </c>
      <c r="L203" s="353" t="str">
        <f t="shared" ref="L203" si="244">IF(J203="","",IF(K203=100%,"",$G$2))</f>
        <v/>
      </c>
      <c r="M203" s="355" t="str">
        <f>IF(J203="","",IF(K203=100%,100%,K203-L203))</f>
        <v/>
      </c>
      <c r="N203" s="356">
        <f>SUMIFS(AC201:AC211,X201:X211,"東")</f>
        <v>0</v>
      </c>
      <c r="O203" s="357" t="str">
        <f>IF(N203="","",N203/AC212)</f>
        <v/>
      </c>
      <c r="P203" s="359" t="str">
        <f t="shared" ref="P203" si="245">IF(N203="","",IF(O203=100%,"",$G$2))</f>
        <v/>
      </c>
      <c r="Q203" s="360" t="str">
        <f t="shared" ref="Q203" si="246">IF(N203="","",IF(O203=100%,100%,O203-P203))</f>
        <v/>
      </c>
      <c r="R203" s="140"/>
      <c r="S203" s="141"/>
      <c r="T203" s="103">
        <f>INDEX(建具一覧表!$B$4:$D$163,MATCH($S203,建具一覧表!$B$4:$B$163,FALSE),2)</f>
        <v>0</v>
      </c>
      <c r="U203" s="103">
        <f>INDEX(建具一覧表!$B$4:$D$163,MATCH($S203,建具一覧表!$B$4:$B$163,FALSE),3)</f>
        <v>0</v>
      </c>
      <c r="V203" s="142"/>
      <c r="W203" s="104">
        <f t="shared" si="243"/>
        <v>0</v>
      </c>
      <c r="X203" s="184"/>
      <c r="Y203" s="143"/>
      <c r="Z203" s="105">
        <f>INDEX(建具一覧表!$H$4:$J$163,MATCH($Y203,建具一覧表!$H$4:$H$163,FALSE),2)</f>
        <v>0</v>
      </c>
      <c r="AA203" s="105">
        <f>INDEX(建具一覧表!$H$4:$J$16343,MATCH($Y203,建具一覧表!$H$4:$H$163,FALSE),3)</f>
        <v>0</v>
      </c>
      <c r="AB203" s="177"/>
      <c r="AC203" s="106">
        <f t="shared" si="242"/>
        <v>0</v>
      </c>
    </row>
    <row r="204" spans="1:36" ht="16.5" customHeight="1">
      <c r="A204" s="369" t="s">
        <v>85</v>
      </c>
      <c r="B204" s="370"/>
      <c r="C204" s="370"/>
      <c r="D204" s="371"/>
      <c r="E204" s="137"/>
      <c r="F204" s="138"/>
      <c r="G204" s="139"/>
      <c r="H204" s="423"/>
      <c r="I204" s="349"/>
      <c r="J204" s="351"/>
      <c r="K204" s="352"/>
      <c r="L204" s="354"/>
      <c r="M204" s="355"/>
      <c r="N204" s="356"/>
      <c r="O204" s="368"/>
      <c r="P204" s="359"/>
      <c r="Q204" s="361"/>
      <c r="R204" s="140"/>
      <c r="S204" s="141"/>
      <c r="T204" s="103">
        <f>INDEX(建具一覧表!$B$4:$D$163,MATCH($S204,建具一覧表!$B$4:$B$163,FALSE),2)</f>
        <v>0</v>
      </c>
      <c r="U204" s="103">
        <f>INDEX(建具一覧表!$B$4:$D$163,MATCH($S204,建具一覧表!$B$4:$B$163,FALSE),3)</f>
        <v>0</v>
      </c>
      <c r="V204" s="142"/>
      <c r="W204" s="104">
        <f t="shared" si="243"/>
        <v>0</v>
      </c>
      <c r="X204" s="184"/>
      <c r="Y204" s="143"/>
      <c r="Z204" s="105">
        <f>INDEX(建具一覧表!$H$4:$J$163,MATCH($Y204,建具一覧表!$H$4:$H$163,FALSE),2)</f>
        <v>0</v>
      </c>
      <c r="AA204" s="105">
        <f>INDEX(建具一覧表!$H$4:$J$16343,MATCH($Y204,建具一覧表!$H$4:$H$163,FALSE),3)</f>
        <v>0</v>
      </c>
      <c r="AB204" s="177"/>
      <c r="AC204" s="106">
        <f t="shared" si="242"/>
        <v>0</v>
      </c>
    </row>
    <row r="205" spans="1:36" ht="16.5" customHeight="1">
      <c r="A205" s="372"/>
      <c r="B205" s="373"/>
      <c r="C205" s="373"/>
      <c r="D205" s="374"/>
      <c r="E205" s="137"/>
      <c r="F205" s="138"/>
      <c r="G205" s="139"/>
      <c r="H205" s="423"/>
      <c r="I205" s="349" t="s">
        <v>7</v>
      </c>
      <c r="J205" s="351">
        <f>SUMIFS(W201:W211,R201:R211,"南")</f>
        <v>0</v>
      </c>
      <c r="K205" s="352" t="str">
        <f>IF(J205="","",J205/$W$212)</f>
        <v/>
      </c>
      <c r="L205" s="353" t="str">
        <f t="shared" ref="L205" si="247">IF(J205="","",IF(K205=100%,"",$G$2))</f>
        <v/>
      </c>
      <c r="M205" s="355" t="str">
        <f t="shared" ref="M205" si="248">IF(J205="","",IF(K205=100%,100%,K205-L205))</f>
        <v/>
      </c>
      <c r="N205" s="356">
        <f>SUMIFS(AC201:AC211,X201:X211,"南")</f>
        <v>0</v>
      </c>
      <c r="O205" s="357" t="str">
        <f>IF(N205="","",N205/AC212)</f>
        <v/>
      </c>
      <c r="P205" s="359" t="str">
        <f t="shared" ref="P205" si="249">IF(N205="","",IF(O205=100%,"",$G$2))</f>
        <v/>
      </c>
      <c r="Q205" s="360" t="str">
        <f t="shared" ref="Q205" si="250">IF(N205="","",IF(O205=100%,100%,O205-P205))</f>
        <v/>
      </c>
      <c r="R205" s="140"/>
      <c r="S205" s="141"/>
      <c r="T205" s="103">
        <f>INDEX(建具一覧表!$B$4:$D$163,MATCH($S205,建具一覧表!$B$4:$B$163,FALSE),2)</f>
        <v>0</v>
      </c>
      <c r="U205" s="103">
        <f>INDEX(建具一覧表!$B$4:$D$163,MATCH($S205,建具一覧表!$B$4:$B$163,FALSE),3)</f>
        <v>0</v>
      </c>
      <c r="V205" s="142"/>
      <c r="W205" s="104">
        <f t="shared" si="243"/>
        <v>0</v>
      </c>
      <c r="X205" s="184"/>
      <c r="Y205" s="143"/>
      <c r="Z205" s="105">
        <f>INDEX(建具一覧表!$H$4:$J$163,MATCH($Y205,建具一覧表!$H$4:$H$163,FALSE),2)</f>
        <v>0</v>
      </c>
      <c r="AA205" s="105">
        <f>INDEX(建具一覧表!$H$4:$J$16343,MATCH($Y205,建具一覧表!$H$4:$H$163,FALSE),3)</f>
        <v>0</v>
      </c>
      <c r="AB205" s="177"/>
      <c r="AC205" s="106">
        <f t="shared" si="242"/>
        <v>0</v>
      </c>
    </row>
    <row r="206" spans="1:36" ht="16.5" customHeight="1">
      <c r="A206" s="144"/>
      <c r="B206" s="145"/>
      <c r="C206" s="145"/>
      <c r="D206" s="146"/>
      <c r="E206" s="137"/>
      <c r="F206" s="138"/>
      <c r="G206" s="139"/>
      <c r="H206" s="423"/>
      <c r="I206" s="349"/>
      <c r="J206" s="351"/>
      <c r="K206" s="352"/>
      <c r="L206" s="354"/>
      <c r="M206" s="355"/>
      <c r="N206" s="356"/>
      <c r="O206" s="368"/>
      <c r="P206" s="359"/>
      <c r="Q206" s="361"/>
      <c r="R206" s="140"/>
      <c r="S206" s="141"/>
      <c r="T206" s="103">
        <f>INDEX(建具一覧表!$B$4:$D$163,MATCH($S206,建具一覧表!$B$4:$B$163,FALSE),2)</f>
        <v>0</v>
      </c>
      <c r="U206" s="103">
        <f>INDEX(建具一覧表!$B$4:$D$163,MATCH($S206,建具一覧表!$B$4:$B$163,FALSE),3)</f>
        <v>0</v>
      </c>
      <c r="V206" s="142"/>
      <c r="W206" s="104">
        <f t="shared" si="243"/>
        <v>0</v>
      </c>
      <c r="X206" s="184"/>
      <c r="Y206" s="143"/>
      <c r="Z206" s="105">
        <f>INDEX(建具一覧表!$H$4:$J$163,MATCH($Y206,建具一覧表!$H$4:$H$163,FALSE),2)</f>
        <v>0</v>
      </c>
      <c r="AA206" s="105">
        <f>INDEX(建具一覧表!$H$4:$J$16343,MATCH($Y206,建具一覧表!$H$4:$H$163,FALSE),3)</f>
        <v>0</v>
      </c>
      <c r="AB206" s="177"/>
      <c r="AC206" s="106">
        <f t="shared" si="242"/>
        <v>0</v>
      </c>
    </row>
    <row r="207" spans="1:36" ht="16.5" customHeight="1">
      <c r="A207" s="144"/>
      <c r="B207" s="145"/>
      <c r="C207" s="145"/>
      <c r="D207" s="146"/>
      <c r="E207" s="137"/>
      <c r="F207" s="138"/>
      <c r="G207" s="139"/>
      <c r="H207" s="423"/>
      <c r="I207" s="349" t="s">
        <v>8</v>
      </c>
      <c r="J207" s="351">
        <f>SUMIFS(W201:W211,R201:R211,"西")</f>
        <v>0</v>
      </c>
      <c r="K207" s="352" t="str">
        <f>IF(J207="","",J207/$W$212)</f>
        <v/>
      </c>
      <c r="L207" s="353" t="str">
        <f t="shared" ref="L207" si="251">IF(J207="","",IF(K207=100%,"",$G$2))</f>
        <v/>
      </c>
      <c r="M207" s="355" t="str">
        <f t="shared" ref="M207" si="252">IF(J207="","",IF(K207=100%,100%,K207-L207))</f>
        <v/>
      </c>
      <c r="N207" s="356">
        <f>SUMIFS(AC201:AC211,X201:X211,"西")</f>
        <v>0</v>
      </c>
      <c r="O207" s="357" t="str">
        <f>IF(N207="","",N207/AC212)</f>
        <v/>
      </c>
      <c r="P207" s="359" t="str">
        <f t="shared" ref="P207" si="253">IF(N207="","",IF(O207=100%,"",$G$2))</f>
        <v/>
      </c>
      <c r="Q207" s="360" t="str">
        <f t="shared" ref="Q207" si="254">IF(N207="","",IF(O207=100%,100%,O207-P207))</f>
        <v/>
      </c>
      <c r="R207" s="140"/>
      <c r="S207" s="141"/>
      <c r="T207" s="103">
        <f>INDEX(建具一覧表!$B$4:$D$163,MATCH($S207,建具一覧表!$B$4:$B$163,FALSE),2)</f>
        <v>0</v>
      </c>
      <c r="U207" s="103">
        <f>INDEX(建具一覧表!$B$4:$D$163,MATCH($S207,建具一覧表!$B$4:$B$163,FALSE),3)</f>
        <v>0</v>
      </c>
      <c r="V207" s="142"/>
      <c r="W207" s="104">
        <f t="shared" si="243"/>
        <v>0</v>
      </c>
      <c r="X207" s="184"/>
      <c r="Y207" s="143"/>
      <c r="Z207" s="105">
        <f>INDEX(建具一覧表!$H$4:$J$163,MATCH($Y207,建具一覧表!$H$4:$H$163,FALSE),2)</f>
        <v>0</v>
      </c>
      <c r="AA207" s="105">
        <f>INDEX(建具一覧表!$H$4:$J$16343,MATCH($Y207,建具一覧表!$H$4:$H$163,FALSE),3)</f>
        <v>0</v>
      </c>
      <c r="AB207" s="177"/>
      <c r="AC207" s="106">
        <f t="shared" si="242"/>
        <v>0</v>
      </c>
    </row>
    <row r="208" spans="1:36" ht="16.5" customHeight="1">
      <c r="A208" s="144"/>
      <c r="B208" s="145"/>
      <c r="C208" s="145"/>
      <c r="D208" s="146"/>
      <c r="E208" s="137"/>
      <c r="F208" s="138"/>
      <c r="G208" s="139"/>
      <c r="H208" s="423"/>
      <c r="I208" s="350"/>
      <c r="J208" s="351"/>
      <c r="K208" s="352"/>
      <c r="L208" s="354"/>
      <c r="M208" s="355"/>
      <c r="N208" s="356"/>
      <c r="O208" s="358"/>
      <c r="P208" s="359"/>
      <c r="Q208" s="361"/>
      <c r="R208" s="140"/>
      <c r="S208" s="141"/>
      <c r="T208" s="103">
        <f>INDEX(建具一覧表!$B$4:$D$163,MATCH($S208,建具一覧表!$B$4:$B$163,FALSE),2)</f>
        <v>0</v>
      </c>
      <c r="U208" s="103">
        <f>INDEX(建具一覧表!$B$4:$D$163,MATCH($S208,建具一覧表!$B$4:$B$163,FALSE),3)</f>
        <v>0</v>
      </c>
      <c r="V208" s="142"/>
      <c r="W208" s="104">
        <f t="shared" si="243"/>
        <v>0</v>
      </c>
      <c r="X208" s="184"/>
      <c r="Y208" s="143"/>
      <c r="Z208" s="105">
        <f>INDEX(建具一覧表!$H$4:$J$163,MATCH($Y208,建具一覧表!$H$4:$H$163,FALSE),2)</f>
        <v>0</v>
      </c>
      <c r="AA208" s="105">
        <f>INDEX(建具一覧表!$H$4:$J$16343,MATCH($Y208,建具一覧表!$H$4:$H$163,FALSE),3)</f>
        <v>0</v>
      </c>
      <c r="AB208" s="177"/>
      <c r="AC208" s="106">
        <f t="shared" si="242"/>
        <v>0</v>
      </c>
    </row>
    <row r="209" spans="1:29" ht="16.5" customHeight="1">
      <c r="A209" s="144"/>
      <c r="B209" s="145"/>
      <c r="C209" s="145"/>
      <c r="D209" s="146"/>
      <c r="E209" s="137"/>
      <c r="F209" s="138"/>
      <c r="G209" s="139"/>
      <c r="H209" s="423"/>
      <c r="I209" s="349" t="s">
        <v>89</v>
      </c>
      <c r="J209" s="351">
        <f>SUMIFS(W201:W211,R201:R211,"真上")</f>
        <v>0</v>
      </c>
      <c r="K209" s="352" t="str">
        <f>IF(J209="","",J209/$W$212)</f>
        <v/>
      </c>
      <c r="L209" s="353" t="str">
        <f t="shared" ref="L209" si="255">IF(J209="","",IF(K209=100%,"",$G$2))</f>
        <v/>
      </c>
      <c r="M209" s="355" t="str">
        <f t="shared" ref="M209" si="256">IF(J209="","",IF(K209=100%,100%,K209-L209))</f>
        <v/>
      </c>
      <c r="N209" s="356">
        <f>SUMIFS(AC201:AC211,X201:X211,"真上")</f>
        <v>0</v>
      </c>
      <c r="O209" s="357" t="str">
        <f>IF(N209="","",N209/AC214)</f>
        <v/>
      </c>
      <c r="P209" s="359" t="str">
        <f t="shared" ref="P209" si="257">IF(N209="","",IF(O209=100%,"",$G$2))</f>
        <v/>
      </c>
      <c r="Q209" s="360" t="str">
        <f t="shared" ref="Q209" si="258">IF(N209="","",IF(O209=100%,100%,O209-P209))</f>
        <v/>
      </c>
      <c r="R209" s="140"/>
      <c r="S209" s="141"/>
      <c r="T209" s="103">
        <f>INDEX(建具一覧表!$B$4:$D$163,MATCH($S209,建具一覧表!$B$4:$B$163,FALSE),2)</f>
        <v>0</v>
      </c>
      <c r="U209" s="103">
        <f>INDEX(建具一覧表!$B$4:$D$163,MATCH($S209,建具一覧表!$B$4:$B$163,FALSE),3)</f>
        <v>0</v>
      </c>
      <c r="V209" s="142"/>
      <c r="W209" s="104">
        <f t="shared" si="243"/>
        <v>0</v>
      </c>
      <c r="X209" s="184"/>
      <c r="Y209" s="143"/>
      <c r="Z209" s="105">
        <f>INDEX(建具一覧表!$H$4:$J$163,MATCH($Y209,建具一覧表!$H$4:$H$163,FALSE),2)</f>
        <v>0</v>
      </c>
      <c r="AA209" s="105">
        <f>INDEX(建具一覧表!$H$4:$J$16343,MATCH($Y209,建具一覧表!$H$4:$H$163,FALSE),3)</f>
        <v>0</v>
      </c>
      <c r="AB209" s="177"/>
      <c r="AC209" s="106">
        <f t="shared" si="242"/>
        <v>0</v>
      </c>
    </row>
    <row r="210" spans="1:29" ht="16.5" customHeight="1">
      <c r="A210" s="144"/>
      <c r="B210" s="145"/>
      <c r="C210" s="145"/>
      <c r="D210" s="146"/>
      <c r="E210" s="137"/>
      <c r="F210" s="138"/>
      <c r="G210" s="139"/>
      <c r="H210" s="423"/>
      <c r="I210" s="350"/>
      <c r="J210" s="362"/>
      <c r="K210" s="363"/>
      <c r="L210" s="364"/>
      <c r="M210" s="365"/>
      <c r="N210" s="366"/>
      <c r="O210" s="358"/>
      <c r="P210" s="359"/>
      <c r="Q210" s="367"/>
      <c r="R210" s="140"/>
      <c r="S210" s="141"/>
      <c r="T210" s="103">
        <f>INDEX(建具一覧表!$B$4:$D$163,MATCH($S210,建具一覧表!$B$4:$B$163,FALSE),2)</f>
        <v>0</v>
      </c>
      <c r="U210" s="103">
        <f>INDEX(建具一覧表!$B$4:$D$163,MATCH($S210,建具一覧表!$B$4:$B$163,FALSE),3)</f>
        <v>0</v>
      </c>
      <c r="V210" s="142"/>
      <c r="W210" s="104">
        <f t="shared" si="243"/>
        <v>0</v>
      </c>
      <c r="X210" s="184"/>
      <c r="Y210" s="143"/>
      <c r="Z210" s="105">
        <f>INDEX(建具一覧表!$H$4:$J$163,MATCH($Y210,建具一覧表!$H$4:$H$163,FALSE),2)</f>
        <v>0</v>
      </c>
      <c r="AA210" s="105">
        <f>INDEX(建具一覧表!$H$4:$J$16343,MATCH($Y210,建具一覧表!$H$4:$H$163,FALSE),3)</f>
        <v>0</v>
      </c>
      <c r="AB210" s="177"/>
      <c r="AC210" s="106">
        <f t="shared" si="242"/>
        <v>0</v>
      </c>
    </row>
    <row r="211" spans="1:29" ht="16.5" customHeight="1">
      <c r="A211" s="144"/>
      <c r="B211" s="145"/>
      <c r="C211" s="145"/>
      <c r="D211" s="146"/>
      <c r="E211" s="147"/>
      <c r="F211" s="148"/>
      <c r="G211" s="149"/>
      <c r="H211" s="333" t="s">
        <v>90</v>
      </c>
      <c r="I211" s="335"/>
      <c r="J211" s="337">
        <f>SUM(J201:J210)</f>
        <v>0</v>
      </c>
      <c r="K211" s="339" t="e">
        <f>W212/F212</f>
        <v>#DIV/0!</v>
      </c>
      <c r="L211" s="341">
        <f>$G$2</f>
        <v>0.03</v>
      </c>
      <c r="M211" s="343" t="e">
        <f>K211-$G$2</f>
        <v>#DIV/0!</v>
      </c>
      <c r="N211" s="345">
        <f>SUM(N201:N210)</f>
        <v>0</v>
      </c>
      <c r="O211" s="339" t="e">
        <f>AC212/G212</f>
        <v>#DIV/0!</v>
      </c>
      <c r="P211" s="341">
        <f>$G$2</f>
        <v>0.03</v>
      </c>
      <c r="Q211" s="347" t="str">
        <f>IF(N211="","",O211-$G$2)</f>
        <v/>
      </c>
      <c r="R211" s="150"/>
      <c r="S211" s="141"/>
      <c r="T211" s="107">
        <f>INDEX(建具一覧表!$B$4:$D$163,MATCH($S211,建具一覧表!$B$4:$B$163,FALSE),2)</f>
        <v>0</v>
      </c>
      <c r="U211" s="107">
        <f>INDEX(建具一覧表!$B$4:$D$163,MATCH($S211,建具一覧表!$B$4:$B$163,FALSE),3)</f>
        <v>0</v>
      </c>
      <c r="V211" s="151"/>
      <c r="W211" s="104">
        <f t="shared" si="243"/>
        <v>0</v>
      </c>
      <c r="X211" s="185"/>
      <c r="Y211" s="143"/>
      <c r="Z211" s="108">
        <f>INDEX(建具一覧表!$H$4:$J$163,MATCH($Y211,建具一覧表!$H$4:$H$163,FALSE),2)</f>
        <v>0</v>
      </c>
      <c r="AA211" s="108">
        <f>INDEX(建具一覧表!$H$4:$J$16343,MATCH($Y211,建具一覧表!$H$4:$H$163,FALSE),3)</f>
        <v>0</v>
      </c>
      <c r="AB211" s="178"/>
      <c r="AC211" s="106">
        <f t="shared" si="242"/>
        <v>0</v>
      </c>
    </row>
    <row r="212" spans="1:29" s="158" customFormat="1" ht="16.5" customHeight="1" thickBot="1">
      <c r="A212" s="152"/>
      <c r="B212" s="153"/>
      <c r="C212" s="153"/>
      <c r="D212" s="154"/>
      <c r="E212" s="155" t="s">
        <v>2</v>
      </c>
      <c r="F212" s="111">
        <f>SUM(F201:F211)</f>
        <v>0</v>
      </c>
      <c r="G212" s="112">
        <f>SUM(G200:G211)</f>
        <v>0</v>
      </c>
      <c r="H212" s="334"/>
      <c r="I212" s="336"/>
      <c r="J212" s="338"/>
      <c r="K212" s="340"/>
      <c r="L212" s="342"/>
      <c r="M212" s="344"/>
      <c r="N212" s="346"/>
      <c r="O212" s="340"/>
      <c r="P212" s="342"/>
      <c r="Q212" s="348"/>
      <c r="R212" s="186"/>
      <c r="S212" s="187"/>
      <c r="T212" s="157"/>
      <c r="U212" s="157"/>
      <c r="V212" s="179"/>
      <c r="W212" s="110">
        <f>SUM(W201:W211)</f>
        <v>0</v>
      </c>
      <c r="X212" s="186"/>
      <c r="Y212" s="156"/>
      <c r="Z212" s="157"/>
      <c r="AA212" s="157"/>
      <c r="AB212" s="179"/>
      <c r="AC212" s="109">
        <f>SUM(AC201:AC211)</f>
        <v>0</v>
      </c>
    </row>
    <row r="213" spans="1:29" s="119" customFormat="1" ht="17.25" customHeight="1" thickTop="1">
      <c r="A213" s="404" t="s">
        <v>84</v>
      </c>
      <c r="B213" s="405"/>
      <c r="C213" s="406" t="s">
        <v>1</v>
      </c>
      <c r="D213" s="407"/>
      <c r="E213" s="323" t="s">
        <v>68</v>
      </c>
      <c r="F213" s="408" t="s">
        <v>70</v>
      </c>
      <c r="G213" s="410" t="s">
        <v>71</v>
      </c>
      <c r="H213" s="412" t="s">
        <v>78</v>
      </c>
      <c r="I213" s="314" t="s">
        <v>72</v>
      </c>
      <c r="J213" s="413" t="s">
        <v>73</v>
      </c>
      <c r="K213" s="377"/>
      <c r="L213" s="377"/>
      <c r="M213" s="378"/>
      <c r="N213" s="413" t="s">
        <v>69</v>
      </c>
      <c r="O213" s="377"/>
      <c r="P213" s="377"/>
      <c r="Q213" s="377"/>
      <c r="R213" s="375" t="s">
        <v>72</v>
      </c>
      <c r="S213" s="377" t="s">
        <v>74</v>
      </c>
      <c r="T213" s="377"/>
      <c r="U213" s="377"/>
      <c r="V213" s="377"/>
      <c r="W213" s="378"/>
      <c r="X213" s="379" t="s">
        <v>72</v>
      </c>
      <c r="Y213" s="381" t="s">
        <v>77</v>
      </c>
      <c r="Z213" s="382"/>
      <c r="AA213" s="382"/>
      <c r="AB213" s="382"/>
      <c r="AC213" s="383"/>
    </row>
    <row r="214" spans="1:29" s="119" customFormat="1" ht="17.25" customHeight="1">
      <c r="A214" s="331"/>
      <c r="B214" s="332"/>
      <c r="C214" s="406"/>
      <c r="D214" s="407"/>
      <c r="E214" s="323"/>
      <c r="F214" s="408"/>
      <c r="G214" s="410"/>
      <c r="H214" s="412"/>
      <c r="I214" s="314"/>
      <c r="J214" s="384" t="s">
        <v>80</v>
      </c>
      <c r="K214" s="384" t="s">
        <v>81</v>
      </c>
      <c r="L214" s="386" t="s">
        <v>82</v>
      </c>
      <c r="M214" s="388" t="s">
        <v>83</v>
      </c>
      <c r="N214" s="390" t="s">
        <v>80</v>
      </c>
      <c r="O214" s="384" t="s">
        <v>81</v>
      </c>
      <c r="P214" s="386" t="s">
        <v>82</v>
      </c>
      <c r="Q214" s="392" t="s">
        <v>83</v>
      </c>
      <c r="R214" s="375"/>
      <c r="S214" s="394" t="s">
        <v>0</v>
      </c>
      <c r="T214" s="396" t="s">
        <v>76</v>
      </c>
      <c r="U214" s="396"/>
      <c r="V214" s="397" t="s">
        <v>75</v>
      </c>
      <c r="W214" s="160" t="s">
        <v>4</v>
      </c>
      <c r="X214" s="379"/>
      <c r="Y214" s="399" t="s">
        <v>0</v>
      </c>
      <c r="Z214" s="401" t="s">
        <v>76</v>
      </c>
      <c r="AA214" s="401"/>
      <c r="AB214" s="402" t="s">
        <v>75</v>
      </c>
      <c r="AC214" s="121" t="s">
        <v>4</v>
      </c>
    </row>
    <row r="215" spans="1:29" s="128" customFormat="1" ht="22.5" customHeight="1">
      <c r="A215" s="414">
        <v>15</v>
      </c>
      <c r="B215" s="415"/>
      <c r="C215" s="418"/>
      <c r="D215" s="419"/>
      <c r="E215" s="324"/>
      <c r="F215" s="409"/>
      <c r="G215" s="411"/>
      <c r="H215" s="395"/>
      <c r="I215" s="315"/>
      <c r="J215" s="385"/>
      <c r="K215" s="385"/>
      <c r="L215" s="387"/>
      <c r="M215" s="389"/>
      <c r="N215" s="391"/>
      <c r="O215" s="385"/>
      <c r="P215" s="387"/>
      <c r="Q215" s="393"/>
      <c r="R215" s="376"/>
      <c r="S215" s="395"/>
      <c r="T215" s="122" t="s">
        <v>5</v>
      </c>
      <c r="U215" s="123" t="s">
        <v>6</v>
      </c>
      <c r="V215" s="398"/>
      <c r="W215" s="161" t="s">
        <v>86</v>
      </c>
      <c r="X215" s="380"/>
      <c r="Y215" s="400"/>
      <c r="Z215" s="125" t="s">
        <v>5</v>
      </c>
      <c r="AA215" s="126" t="s">
        <v>6</v>
      </c>
      <c r="AB215" s="403"/>
      <c r="AC215" s="127" t="s">
        <v>86</v>
      </c>
    </row>
    <row r="216" spans="1:29" ht="16.5" customHeight="1">
      <c r="A216" s="416"/>
      <c r="B216" s="417"/>
      <c r="C216" s="420"/>
      <c r="D216" s="421"/>
      <c r="E216" s="129"/>
      <c r="F216" s="130"/>
      <c r="G216" s="131"/>
      <c r="H216" s="422" t="s">
        <v>79</v>
      </c>
      <c r="I216" s="424" t="s">
        <v>87</v>
      </c>
      <c r="J216" s="425">
        <f>SUMIFS(W216:W226,R216:R226,"北")</f>
        <v>0</v>
      </c>
      <c r="K216" s="426" t="str">
        <f>IF(J216="","",J216/$W$227)</f>
        <v/>
      </c>
      <c r="L216" s="359" t="str">
        <f>IF(J216="","",IF(K216=100%,"",$G$2))</f>
        <v/>
      </c>
      <c r="M216" s="427" t="str">
        <f>IF(J216="","",IF(K216=100%,100%,K216-L216))</f>
        <v/>
      </c>
      <c r="N216" s="428">
        <f>SUMIFS(AC216:AC226,X216:X226,"北")</f>
        <v>0</v>
      </c>
      <c r="O216" s="339" t="str">
        <f>IF(N216="","",N216/AC227)</f>
        <v/>
      </c>
      <c r="P216" s="359" t="str">
        <f>IF(N216="","",IF(O216=100%,"",$G$2))</f>
        <v/>
      </c>
      <c r="Q216" s="429" t="str">
        <f>IF(N216="","",IF(O216=100%,100%,O216-P216))</f>
        <v/>
      </c>
      <c r="R216" s="132"/>
      <c r="S216" s="133"/>
      <c r="T216" s="99">
        <f>INDEX(建具一覧表!$B$4:$D$163,MATCH($S216,建具一覧表!$B$4:$B$163,FALSE),2)</f>
        <v>0</v>
      </c>
      <c r="U216" s="99">
        <f>INDEX(建具一覧表!$B$4:$D$163,MATCH($S216,建具一覧表!$B$4:$B$163,FALSE),3)</f>
        <v>0</v>
      </c>
      <c r="V216" s="134"/>
      <c r="W216" s="100">
        <f>T216*U216*V216</f>
        <v>0</v>
      </c>
      <c r="X216" s="183"/>
      <c r="Y216" s="135"/>
      <c r="Z216" s="101">
        <f>INDEX(建具一覧表!$H$4:$J$163,MATCH($Y216,建具一覧表!$H$4:$H$163,FALSE),2)</f>
        <v>0</v>
      </c>
      <c r="AA216" s="101">
        <f>INDEX(建具一覧表!$H$4:$J$16343,MATCH($Y216,建具一覧表!$H$4:$H$163,FALSE),3)</f>
        <v>0</v>
      </c>
      <c r="AB216" s="176"/>
      <c r="AC216" s="102">
        <f t="shared" ref="AC216:AC226" si="259">Z216*AA216*AB216</f>
        <v>0</v>
      </c>
    </row>
    <row r="217" spans="1:29" ht="16.5" customHeight="1">
      <c r="A217" s="416"/>
      <c r="B217" s="417"/>
      <c r="C217" s="420"/>
      <c r="D217" s="421"/>
      <c r="E217" s="137"/>
      <c r="F217" s="138"/>
      <c r="G217" s="139"/>
      <c r="H217" s="423"/>
      <c r="I217" s="349"/>
      <c r="J217" s="351"/>
      <c r="K217" s="352"/>
      <c r="L217" s="359"/>
      <c r="M217" s="355"/>
      <c r="N217" s="356"/>
      <c r="O217" s="368"/>
      <c r="P217" s="359"/>
      <c r="Q217" s="430"/>
      <c r="R217" s="140"/>
      <c r="S217" s="141"/>
      <c r="T217" s="103">
        <f>INDEX(建具一覧表!$B$4:$D$163,MATCH($S217,建具一覧表!$B$4:$B$163,FALSE),2)</f>
        <v>0</v>
      </c>
      <c r="U217" s="103">
        <f>INDEX(建具一覧表!$B$4:$D$163,MATCH($S217,建具一覧表!$B$4:$B$163,FALSE),3)</f>
        <v>0</v>
      </c>
      <c r="V217" s="142"/>
      <c r="W217" s="104">
        <f t="shared" ref="W217:W226" si="260">T217*U217*V217</f>
        <v>0</v>
      </c>
      <c r="X217" s="184"/>
      <c r="Y217" s="143"/>
      <c r="Z217" s="105">
        <f>INDEX(建具一覧表!$H$4:$J$163,MATCH($Y217,建具一覧表!$H$4:$H$163,FALSE),2)</f>
        <v>0</v>
      </c>
      <c r="AA217" s="105">
        <f>INDEX(建具一覧表!$H$4:$J$16343,MATCH($Y217,建具一覧表!$H$4:$H$163,FALSE),3)</f>
        <v>0</v>
      </c>
      <c r="AB217" s="177"/>
      <c r="AC217" s="106">
        <f t="shared" si="259"/>
        <v>0</v>
      </c>
    </row>
    <row r="218" spans="1:29" ht="16.5" customHeight="1">
      <c r="A218" s="416"/>
      <c r="B218" s="417"/>
      <c r="C218" s="420"/>
      <c r="D218" s="421"/>
      <c r="E218" s="137"/>
      <c r="F218" s="138"/>
      <c r="G218" s="139"/>
      <c r="H218" s="423"/>
      <c r="I218" s="349" t="s">
        <v>88</v>
      </c>
      <c r="J218" s="351">
        <f>SUMIFS(W216:W226,R216:R226,"東")</f>
        <v>0</v>
      </c>
      <c r="K218" s="352" t="str">
        <f>IF(J218="","",J218/$W$227)</f>
        <v/>
      </c>
      <c r="L218" s="353" t="str">
        <f t="shared" ref="L218" si="261">IF(J218="","",IF(K218=100%,"",$G$2))</f>
        <v/>
      </c>
      <c r="M218" s="355" t="str">
        <f>IF(J218="","",IF(K218=100%,100%,K218-L218))</f>
        <v/>
      </c>
      <c r="N218" s="356">
        <f>SUMIFS(AC216:AC226,X216:X226,"東")</f>
        <v>0</v>
      </c>
      <c r="O218" s="357" t="str">
        <f>IF(N218="","",N218/AC227)</f>
        <v/>
      </c>
      <c r="P218" s="359" t="str">
        <f t="shared" ref="P218" si="262">IF(N218="","",IF(O218=100%,"",$G$2))</f>
        <v/>
      </c>
      <c r="Q218" s="360" t="str">
        <f t="shared" ref="Q218" si="263">IF(N218="","",IF(O218=100%,100%,O218-P218))</f>
        <v/>
      </c>
      <c r="R218" s="140"/>
      <c r="S218" s="141"/>
      <c r="T218" s="103">
        <f>INDEX(建具一覧表!$B$4:$D$163,MATCH($S218,建具一覧表!$B$4:$B$163,FALSE),2)</f>
        <v>0</v>
      </c>
      <c r="U218" s="103">
        <f>INDEX(建具一覧表!$B$4:$D$163,MATCH($S218,建具一覧表!$B$4:$B$163,FALSE),3)</f>
        <v>0</v>
      </c>
      <c r="V218" s="142"/>
      <c r="W218" s="104">
        <f t="shared" si="260"/>
        <v>0</v>
      </c>
      <c r="X218" s="184"/>
      <c r="Y218" s="143"/>
      <c r="Z218" s="105">
        <f>INDEX(建具一覧表!$H$4:$J$163,MATCH($Y218,建具一覧表!$H$4:$H$163,FALSE),2)</f>
        <v>0</v>
      </c>
      <c r="AA218" s="105">
        <f>INDEX(建具一覧表!$H$4:$J$16343,MATCH($Y218,建具一覧表!$H$4:$H$163,FALSE),3)</f>
        <v>0</v>
      </c>
      <c r="AB218" s="177"/>
      <c r="AC218" s="106">
        <f t="shared" si="259"/>
        <v>0</v>
      </c>
    </row>
    <row r="219" spans="1:29" ht="16.5" customHeight="1">
      <c r="A219" s="369" t="s">
        <v>85</v>
      </c>
      <c r="B219" s="370"/>
      <c r="C219" s="370"/>
      <c r="D219" s="371"/>
      <c r="E219" s="137"/>
      <c r="F219" s="138"/>
      <c r="G219" s="139"/>
      <c r="H219" s="423"/>
      <c r="I219" s="349"/>
      <c r="J219" s="351"/>
      <c r="K219" s="352"/>
      <c r="L219" s="354"/>
      <c r="M219" s="355"/>
      <c r="N219" s="356"/>
      <c r="O219" s="368"/>
      <c r="P219" s="359"/>
      <c r="Q219" s="361"/>
      <c r="R219" s="140"/>
      <c r="S219" s="141"/>
      <c r="T219" s="103">
        <f>INDEX(建具一覧表!$B$4:$D$163,MATCH($S219,建具一覧表!$B$4:$B$163,FALSE),2)</f>
        <v>0</v>
      </c>
      <c r="U219" s="103">
        <f>INDEX(建具一覧表!$B$4:$D$163,MATCH($S219,建具一覧表!$B$4:$B$163,FALSE),3)</f>
        <v>0</v>
      </c>
      <c r="V219" s="142"/>
      <c r="W219" s="104">
        <f t="shared" si="260"/>
        <v>0</v>
      </c>
      <c r="X219" s="184"/>
      <c r="Y219" s="143"/>
      <c r="Z219" s="105">
        <f>INDEX(建具一覧表!$H$4:$J$163,MATCH($Y219,建具一覧表!$H$4:$H$163,FALSE),2)</f>
        <v>0</v>
      </c>
      <c r="AA219" s="105">
        <f>INDEX(建具一覧表!$H$4:$J$16343,MATCH($Y219,建具一覧表!$H$4:$H$163,FALSE),3)</f>
        <v>0</v>
      </c>
      <c r="AB219" s="177"/>
      <c r="AC219" s="106">
        <f t="shared" si="259"/>
        <v>0</v>
      </c>
    </row>
    <row r="220" spans="1:29" ht="16.5" customHeight="1">
      <c r="A220" s="372"/>
      <c r="B220" s="373"/>
      <c r="C220" s="373"/>
      <c r="D220" s="374"/>
      <c r="E220" s="137"/>
      <c r="F220" s="138"/>
      <c r="G220" s="139"/>
      <c r="H220" s="423"/>
      <c r="I220" s="349" t="s">
        <v>7</v>
      </c>
      <c r="J220" s="351">
        <f>SUMIFS(W216:W226,R216:R226,"南")</f>
        <v>0</v>
      </c>
      <c r="K220" s="352" t="str">
        <f>IF(J220="","",J220/$W$227)</f>
        <v/>
      </c>
      <c r="L220" s="353" t="str">
        <f t="shared" ref="L220" si="264">IF(J220="","",IF(K220=100%,"",$G$2))</f>
        <v/>
      </c>
      <c r="M220" s="355" t="str">
        <f t="shared" ref="M220" si="265">IF(J220="","",IF(K220=100%,100%,K220-L220))</f>
        <v/>
      </c>
      <c r="N220" s="356">
        <f>SUMIFS(AC216:AC226,X216:X226,"南")</f>
        <v>0</v>
      </c>
      <c r="O220" s="357" t="str">
        <f>IF(N220="","",N220/AC227)</f>
        <v/>
      </c>
      <c r="P220" s="359" t="str">
        <f t="shared" ref="P220" si="266">IF(N220="","",IF(O220=100%,"",$G$2))</f>
        <v/>
      </c>
      <c r="Q220" s="360" t="str">
        <f t="shared" ref="Q220" si="267">IF(N220="","",IF(O220=100%,100%,O220-P220))</f>
        <v/>
      </c>
      <c r="R220" s="140"/>
      <c r="S220" s="141"/>
      <c r="T220" s="103">
        <f>INDEX(建具一覧表!$B$4:$D$163,MATCH($S220,建具一覧表!$B$4:$B$163,FALSE),2)</f>
        <v>0</v>
      </c>
      <c r="U220" s="103">
        <f>INDEX(建具一覧表!$B$4:$D$163,MATCH($S220,建具一覧表!$B$4:$B$163,FALSE),3)</f>
        <v>0</v>
      </c>
      <c r="V220" s="142"/>
      <c r="W220" s="104">
        <f t="shared" si="260"/>
        <v>0</v>
      </c>
      <c r="X220" s="184"/>
      <c r="Y220" s="143"/>
      <c r="Z220" s="105">
        <f>INDEX(建具一覧表!$H$4:$J$163,MATCH($Y220,建具一覧表!$H$4:$H$163,FALSE),2)</f>
        <v>0</v>
      </c>
      <c r="AA220" s="105">
        <f>INDEX(建具一覧表!$H$4:$J$16343,MATCH($Y220,建具一覧表!$H$4:$H$163,FALSE),3)</f>
        <v>0</v>
      </c>
      <c r="AB220" s="177"/>
      <c r="AC220" s="106">
        <f t="shared" si="259"/>
        <v>0</v>
      </c>
    </row>
    <row r="221" spans="1:29" ht="16.5" customHeight="1">
      <c r="A221" s="144"/>
      <c r="B221" s="145"/>
      <c r="C221" s="145"/>
      <c r="D221" s="146"/>
      <c r="E221" s="137"/>
      <c r="F221" s="138"/>
      <c r="G221" s="139"/>
      <c r="H221" s="423"/>
      <c r="I221" s="349"/>
      <c r="J221" s="351"/>
      <c r="K221" s="352"/>
      <c r="L221" s="354"/>
      <c r="M221" s="355"/>
      <c r="N221" s="356"/>
      <c r="O221" s="368"/>
      <c r="P221" s="359"/>
      <c r="Q221" s="361"/>
      <c r="R221" s="140"/>
      <c r="S221" s="141"/>
      <c r="T221" s="103">
        <f>INDEX(建具一覧表!$B$4:$D$163,MATCH($S221,建具一覧表!$B$4:$B$163,FALSE),2)</f>
        <v>0</v>
      </c>
      <c r="U221" s="103">
        <f>INDEX(建具一覧表!$B$4:$D$163,MATCH($S221,建具一覧表!$B$4:$B$163,FALSE),3)</f>
        <v>0</v>
      </c>
      <c r="V221" s="142"/>
      <c r="W221" s="104">
        <f t="shared" si="260"/>
        <v>0</v>
      </c>
      <c r="X221" s="184"/>
      <c r="Y221" s="143"/>
      <c r="Z221" s="105">
        <f>INDEX(建具一覧表!$H$4:$J$163,MATCH($Y221,建具一覧表!$H$4:$H$163,FALSE),2)</f>
        <v>0</v>
      </c>
      <c r="AA221" s="105">
        <f>INDEX(建具一覧表!$H$4:$J$16343,MATCH($Y221,建具一覧表!$H$4:$H$163,FALSE),3)</f>
        <v>0</v>
      </c>
      <c r="AB221" s="177"/>
      <c r="AC221" s="106">
        <f t="shared" si="259"/>
        <v>0</v>
      </c>
    </row>
    <row r="222" spans="1:29" ht="16.5" customHeight="1">
      <c r="A222" s="144"/>
      <c r="B222" s="145"/>
      <c r="C222" s="145"/>
      <c r="D222" s="146"/>
      <c r="E222" s="137"/>
      <c r="F222" s="138"/>
      <c r="G222" s="139"/>
      <c r="H222" s="423"/>
      <c r="I222" s="349" t="s">
        <v>8</v>
      </c>
      <c r="J222" s="351">
        <f>SUMIFS(W216:W226,R216:R226,"西")</f>
        <v>0</v>
      </c>
      <c r="K222" s="352" t="str">
        <f>IF(J222="","",J222/$W$227)</f>
        <v/>
      </c>
      <c r="L222" s="353" t="str">
        <f t="shared" ref="L222" si="268">IF(J222="","",IF(K222=100%,"",$G$2))</f>
        <v/>
      </c>
      <c r="M222" s="355" t="str">
        <f t="shared" ref="M222" si="269">IF(J222="","",IF(K222=100%,100%,K222-L222))</f>
        <v/>
      </c>
      <c r="N222" s="356">
        <f>SUMIFS(AC216:AC226,X216:X226,"西")</f>
        <v>0</v>
      </c>
      <c r="O222" s="357" t="str">
        <f>IF(N222="","",N222/AC227)</f>
        <v/>
      </c>
      <c r="P222" s="359" t="str">
        <f t="shared" ref="P222" si="270">IF(N222="","",IF(O222=100%,"",$G$2))</f>
        <v/>
      </c>
      <c r="Q222" s="360" t="str">
        <f t="shared" ref="Q222" si="271">IF(N222="","",IF(O222=100%,100%,O222-P222))</f>
        <v/>
      </c>
      <c r="R222" s="140"/>
      <c r="S222" s="141"/>
      <c r="T222" s="103">
        <f>INDEX(建具一覧表!$B$4:$D$163,MATCH($S222,建具一覧表!$B$4:$B$163,FALSE),2)</f>
        <v>0</v>
      </c>
      <c r="U222" s="103">
        <f>INDEX(建具一覧表!$B$4:$D$163,MATCH($S222,建具一覧表!$B$4:$B$163,FALSE),3)</f>
        <v>0</v>
      </c>
      <c r="V222" s="142"/>
      <c r="W222" s="104">
        <f t="shared" si="260"/>
        <v>0</v>
      </c>
      <c r="X222" s="184"/>
      <c r="Y222" s="143"/>
      <c r="Z222" s="105">
        <f>INDEX(建具一覧表!$H$4:$J$163,MATCH($Y222,建具一覧表!$H$4:$H$163,FALSE),2)</f>
        <v>0</v>
      </c>
      <c r="AA222" s="105">
        <f>INDEX(建具一覧表!$H$4:$J$16343,MATCH($Y222,建具一覧表!$H$4:$H$163,FALSE),3)</f>
        <v>0</v>
      </c>
      <c r="AB222" s="177"/>
      <c r="AC222" s="106">
        <f t="shared" si="259"/>
        <v>0</v>
      </c>
    </row>
    <row r="223" spans="1:29" ht="16.5" customHeight="1">
      <c r="A223" s="144"/>
      <c r="B223" s="145"/>
      <c r="C223" s="145"/>
      <c r="D223" s="146"/>
      <c r="E223" s="137"/>
      <c r="F223" s="138"/>
      <c r="G223" s="139"/>
      <c r="H223" s="423"/>
      <c r="I223" s="350"/>
      <c r="J223" s="351"/>
      <c r="K223" s="352"/>
      <c r="L223" s="354"/>
      <c r="M223" s="355"/>
      <c r="N223" s="356"/>
      <c r="O223" s="358"/>
      <c r="P223" s="359"/>
      <c r="Q223" s="361"/>
      <c r="R223" s="140"/>
      <c r="S223" s="141"/>
      <c r="T223" s="103">
        <f>INDEX(建具一覧表!$B$4:$D$163,MATCH($S223,建具一覧表!$B$4:$B$163,FALSE),2)</f>
        <v>0</v>
      </c>
      <c r="U223" s="103">
        <f>INDEX(建具一覧表!$B$4:$D$163,MATCH($S223,建具一覧表!$B$4:$B$163,FALSE),3)</f>
        <v>0</v>
      </c>
      <c r="V223" s="142"/>
      <c r="W223" s="104">
        <f t="shared" si="260"/>
        <v>0</v>
      </c>
      <c r="X223" s="184"/>
      <c r="Y223" s="143"/>
      <c r="Z223" s="105">
        <f>INDEX(建具一覧表!$H$4:$J$163,MATCH($Y223,建具一覧表!$H$4:$H$163,FALSE),2)</f>
        <v>0</v>
      </c>
      <c r="AA223" s="105">
        <f>INDEX(建具一覧表!$H$4:$J$16343,MATCH($Y223,建具一覧表!$H$4:$H$163,FALSE),3)</f>
        <v>0</v>
      </c>
      <c r="AB223" s="177"/>
      <c r="AC223" s="106">
        <f t="shared" si="259"/>
        <v>0</v>
      </c>
    </row>
    <row r="224" spans="1:29" ht="16.5" customHeight="1">
      <c r="A224" s="144"/>
      <c r="B224" s="145"/>
      <c r="C224" s="145"/>
      <c r="D224" s="146"/>
      <c r="E224" s="137"/>
      <c r="F224" s="138"/>
      <c r="G224" s="139"/>
      <c r="H224" s="423"/>
      <c r="I224" s="349" t="s">
        <v>89</v>
      </c>
      <c r="J224" s="351">
        <f>SUMIFS(W216:W226,R216:R226,"真上")</f>
        <v>0</v>
      </c>
      <c r="K224" s="352" t="str">
        <f>IF(J224="","",J224/$W$227)</f>
        <v/>
      </c>
      <c r="L224" s="353" t="str">
        <f t="shared" ref="L224" si="272">IF(J224="","",IF(K224=100%,"",$G$2))</f>
        <v/>
      </c>
      <c r="M224" s="355" t="str">
        <f t="shared" ref="M224" si="273">IF(J224="","",IF(K224=100%,100%,K224-L224))</f>
        <v/>
      </c>
      <c r="N224" s="356">
        <f>SUMIFS(AC216:AC226,X216:X226,"真上")</f>
        <v>0</v>
      </c>
      <c r="O224" s="357" t="str">
        <f>IF(N224="","",N224/AC229)</f>
        <v/>
      </c>
      <c r="P224" s="359" t="str">
        <f t="shared" ref="P224" si="274">IF(N224="","",IF(O224=100%,"",$G$2))</f>
        <v/>
      </c>
      <c r="Q224" s="360" t="str">
        <f t="shared" ref="Q224" si="275">IF(N224="","",IF(O224=100%,100%,O224-P224))</f>
        <v/>
      </c>
      <c r="R224" s="140"/>
      <c r="S224" s="141"/>
      <c r="T224" s="103">
        <f>INDEX(建具一覧表!$B$4:$D$163,MATCH($S224,建具一覧表!$B$4:$B$163,FALSE),2)</f>
        <v>0</v>
      </c>
      <c r="U224" s="103">
        <f>INDEX(建具一覧表!$B$4:$D$163,MATCH($S224,建具一覧表!$B$4:$B$163,FALSE),3)</f>
        <v>0</v>
      </c>
      <c r="V224" s="142"/>
      <c r="W224" s="104">
        <f t="shared" si="260"/>
        <v>0</v>
      </c>
      <c r="X224" s="184"/>
      <c r="Y224" s="143"/>
      <c r="Z224" s="105">
        <f>INDEX(建具一覧表!$H$4:$J$163,MATCH($Y224,建具一覧表!$H$4:$H$163,FALSE),2)</f>
        <v>0</v>
      </c>
      <c r="AA224" s="105">
        <f>INDEX(建具一覧表!$H$4:$J$16343,MATCH($Y224,建具一覧表!$H$4:$H$163,FALSE),3)</f>
        <v>0</v>
      </c>
      <c r="AB224" s="177"/>
      <c r="AC224" s="106">
        <f t="shared" si="259"/>
        <v>0</v>
      </c>
    </row>
    <row r="225" spans="1:29" ht="16.5" customHeight="1">
      <c r="A225" s="144"/>
      <c r="B225" s="145"/>
      <c r="C225" s="145"/>
      <c r="D225" s="146"/>
      <c r="E225" s="137"/>
      <c r="F225" s="138"/>
      <c r="G225" s="139"/>
      <c r="H225" s="423"/>
      <c r="I225" s="350"/>
      <c r="J225" s="362"/>
      <c r="K225" s="363"/>
      <c r="L225" s="364"/>
      <c r="M225" s="365"/>
      <c r="N225" s="366"/>
      <c r="O225" s="358"/>
      <c r="P225" s="359"/>
      <c r="Q225" s="367"/>
      <c r="R225" s="140"/>
      <c r="S225" s="141"/>
      <c r="T225" s="103">
        <f>INDEX(建具一覧表!$B$4:$D$163,MATCH($S225,建具一覧表!$B$4:$B$163,FALSE),2)</f>
        <v>0</v>
      </c>
      <c r="U225" s="103">
        <f>INDEX(建具一覧表!$B$4:$D$163,MATCH($S225,建具一覧表!$B$4:$B$163,FALSE),3)</f>
        <v>0</v>
      </c>
      <c r="V225" s="142"/>
      <c r="W225" s="104">
        <f t="shared" si="260"/>
        <v>0</v>
      </c>
      <c r="X225" s="184"/>
      <c r="Y225" s="143"/>
      <c r="Z225" s="105">
        <f>INDEX(建具一覧表!$H$4:$J$163,MATCH($Y225,建具一覧表!$H$4:$H$163,FALSE),2)</f>
        <v>0</v>
      </c>
      <c r="AA225" s="105">
        <f>INDEX(建具一覧表!$H$4:$J$16343,MATCH($Y225,建具一覧表!$H$4:$H$163,FALSE),3)</f>
        <v>0</v>
      </c>
      <c r="AB225" s="177"/>
      <c r="AC225" s="106">
        <f t="shared" si="259"/>
        <v>0</v>
      </c>
    </row>
    <row r="226" spans="1:29" ht="16.5" customHeight="1">
      <c r="A226" s="144"/>
      <c r="B226" s="145"/>
      <c r="C226" s="145"/>
      <c r="D226" s="146"/>
      <c r="E226" s="147"/>
      <c r="F226" s="148"/>
      <c r="G226" s="149"/>
      <c r="H226" s="333" t="s">
        <v>90</v>
      </c>
      <c r="I226" s="335"/>
      <c r="J226" s="337">
        <f>SUM(J216:J225)</f>
        <v>0</v>
      </c>
      <c r="K226" s="339" t="e">
        <f>W227/F227</f>
        <v>#DIV/0!</v>
      </c>
      <c r="L226" s="341">
        <f>$G$2</f>
        <v>0.03</v>
      </c>
      <c r="M226" s="343" t="e">
        <f>K226-$G$2</f>
        <v>#DIV/0!</v>
      </c>
      <c r="N226" s="345">
        <f>SUM(N216:N225)</f>
        <v>0</v>
      </c>
      <c r="O226" s="339" t="e">
        <f>AC227/G227</f>
        <v>#DIV/0!</v>
      </c>
      <c r="P226" s="341">
        <f>$G$2</f>
        <v>0.03</v>
      </c>
      <c r="Q226" s="347" t="str">
        <f>IF(N226="","",O226-$G$2)</f>
        <v/>
      </c>
      <c r="R226" s="150"/>
      <c r="S226" s="141"/>
      <c r="T226" s="107">
        <f>INDEX(建具一覧表!$B$4:$D$163,MATCH($S226,建具一覧表!$B$4:$B$163,FALSE),2)</f>
        <v>0</v>
      </c>
      <c r="U226" s="107">
        <f>INDEX(建具一覧表!$B$4:$D$163,MATCH($S226,建具一覧表!$B$4:$B$163,FALSE),3)</f>
        <v>0</v>
      </c>
      <c r="V226" s="151"/>
      <c r="W226" s="104">
        <f t="shared" si="260"/>
        <v>0</v>
      </c>
      <c r="X226" s="185"/>
      <c r="Y226" s="143"/>
      <c r="Z226" s="108">
        <f>INDEX(建具一覧表!$H$4:$J$163,MATCH($Y226,建具一覧表!$H$4:$H$163,FALSE),2)</f>
        <v>0</v>
      </c>
      <c r="AA226" s="108">
        <f>INDEX(建具一覧表!$H$4:$J$16343,MATCH($Y226,建具一覧表!$H$4:$H$163,FALSE),3)</f>
        <v>0</v>
      </c>
      <c r="AB226" s="178"/>
      <c r="AC226" s="106">
        <f t="shared" si="259"/>
        <v>0</v>
      </c>
    </row>
    <row r="227" spans="1:29" s="158" customFormat="1" ht="16.5" customHeight="1" thickBot="1">
      <c r="A227" s="162"/>
      <c r="B227" s="163"/>
      <c r="C227" s="163"/>
      <c r="D227" s="164"/>
      <c r="E227" s="155" t="s">
        <v>2</v>
      </c>
      <c r="F227" s="111">
        <f>SUM(F216:F226)</f>
        <v>0</v>
      </c>
      <c r="G227" s="112">
        <f>SUM(G215:G226)</f>
        <v>0</v>
      </c>
      <c r="H227" s="334"/>
      <c r="I227" s="336"/>
      <c r="J227" s="338"/>
      <c r="K227" s="340"/>
      <c r="L227" s="342"/>
      <c r="M227" s="344"/>
      <c r="N227" s="346"/>
      <c r="O227" s="340"/>
      <c r="P227" s="342"/>
      <c r="Q227" s="348"/>
      <c r="R227" s="186"/>
      <c r="S227" s="187"/>
      <c r="T227" s="157"/>
      <c r="U227" s="157"/>
      <c r="V227" s="179"/>
      <c r="W227" s="110">
        <f>SUM(W216:W226)</f>
        <v>0</v>
      </c>
      <c r="X227" s="186"/>
      <c r="Y227" s="156"/>
      <c r="Z227" s="157"/>
      <c r="AA227" s="157"/>
      <c r="AB227" s="179"/>
      <c r="AC227" s="109">
        <f>SUM(AC216:AC226)</f>
        <v>0</v>
      </c>
    </row>
    <row r="228" spans="1:29" s="119" customFormat="1" ht="17.25" customHeight="1" thickTop="1">
      <c r="A228" s="329" t="s">
        <v>84</v>
      </c>
      <c r="B228" s="330"/>
      <c r="C228" s="325" t="s">
        <v>1</v>
      </c>
      <c r="D228" s="326"/>
      <c r="E228" s="443" t="s">
        <v>68</v>
      </c>
      <c r="F228" s="444" t="s">
        <v>70</v>
      </c>
      <c r="G228" s="445" t="s">
        <v>71</v>
      </c>
      <c r="H228" s="446" t="s">
        <v>78</v>
      </c>
      <c r="I228" s="447" t="s">
        <v>72</v>
      </c>
      <c r="J228" s="448" t="s">
        <v>73</v>
      </c>
      <c r="K228" s="437"/>
      <c r="L228" s="437"/>
      <c r="M228" s="438"/>
      <c r="N228" s="449" t="s">
        <v>69</v>
      </c>
      <c r="O228" s="441"/>
      <c r="P228" s="441"/>
      <c r="Q228" s="441"/>
      <c r="R228" s="436" t="s">
        <v>72</v>
      </c>
      <c r="S228" s="437" t="s">
        <v>74</v>
      </c>
      <c r="T228" s="437"/>
      <c r="U228" s="437"/>
      <c r="V228" s="437"/>
      <c r="W228" s="438"/>
      <c r="X228" s="439" t="s">
        <v>72</v>
      </c>
      <c r="Y228" s="440" t="s">
        <v>77</v>
      </c>
      <c r="Z228" s="441"/>
      <c r="AA228" s="441"/>
      <c r="AB228" s="441"/>
      <c r="AC228" s="442"/>
    </row>
    <row r="229" spans="1:29" s="119" customFormat="1" ht="17.25" customHeight="1">
      <c r="A229" s="331"/>
      <c r="B229" s="332"/>
      <c r="C229" s="406"/>
      <c r="D229" s="407"/>
      <c r="E229" s="323"/>
      <c r="F229" s="408"/>
      <c r="G229" s="320"/>
      <c r="H229" s="412"/>
      <c r="I229" s="314"/>
      <c r="J229" s="384" t="s">
        <v>80</v>
      </c>
      <c r="K229" s="384" t="s">
        <v>81</v>
      </c>
      <c r="L229" s="386" t="s">
        <v>82</v>
      </c>
      <c r="M229" s="388" t="s">
        <v>83</v>
      </c>
      <c r="N229" s="431" t="s">
        <v>80</v>
      </c>
      <c r="O229" s="384" t="s">
        <v>81</v>
      </c>
      <c r="P229" s="386" t="s">
        <v>82</v>
      </c>
      <c r="Q229" s="433" t="s">
        <v>83</v>
      </c>
      <c r="R229" s="375"/>
      <c r="S229" s="394" t="s">
        <v>0</v>
      </c>
      <c r="T229" s="396" t="s">
        <v>76</v>
      </c>
      <c r="U229" s="396"/>
      <c r="V229" s="397" t="s">
        <v>75</v>
      </c>
      <c r="W229" s="120" t="s">
        <v>4</v>
      </c>
      <c r="X229" s="379"/>
      <c r="Y229" s="399" t="s">
        <v>0</v>
      </c>
      <c r="Z229" s="401" t="s">
        <v>76</v>
      </c>
      <c r="AA229" s="401"/>
      <c r="AB229" s="402" t="s">
        <v>75</v>
      </c>
      <c r="AC229" s="121" t="s">
        <v>4</v>
      </c>
    </row>
    <row r="230" spans="1:29" s="128" customFormat="1" ht="22.5" customHeight="1">
      <c r="A230" s="414">
        <v>16</v>
      </c>
      <c r="B230" s="415"/>
      <c r="C230" s="418"/>
      <c r="D230" s="419"/>
      <c r="E230" s="324"/>
      <c r="F230" s="409"/>
      <c r="G230" s="321"/>
      <c r="H230" s="395"/>
      <c r="I230" s="315"/>
      <c r="J230" s="385"/>
      <c r="K230" s="385"/>
      <c r="L230" s="387"/>
      <c r="M230" s="389"/>
      <c r="N230" s="432"/>
      <c r="O230" s="385"/>
      <c r="P230" s="387"/>
      <c r="Q230" s="434"/>
      <c r="R230" s="376"/>
      <c r="S230" s="395"/>
      <c r="T230" s="122" t="s">
        <v>5</v>
      </c>
      <c r="U230" s="123" t="s">
        <v>6</v>
      </c>
      <c r="V230" s="398"/>
      <c r="W230" s="124" t="s">
        <v>86</v>
      </c>
      <c r="X230" s="380"/>
      <c r="Y230" s="400"/>
      <c r="Z230" s="125" t="s">
        <v>5</v>
      </c>
      <c r="AA230" s="126" t="s">
        <v>6</v>
      </c>
      <c r="AB230" s="403"/>
      <c r="AC230" s="127" t="s">
        <v>86</v>
      </c>
    </row>
    <row r="231" spans="1:29" ht="16.5" customHeight="1">
      <c r="A231" s="416"/>
      <c r="B231" s="417"/>
      <c r="C231" s="420"/>
      <c r="D231" s="421"/>
      <c r="E231" s="129"/>
      <c r="F231" s="130"/>
      <c r="G231" s="131"/>
      <c r="H231" s="422" t="s">
        <v>79</v>
      </c>
      <c r="I231" s="424" t="s">
        <v>87</v>
      </c>
      <c r="J231" s="425">
        <f>SUMIFS(W231:W241,R231:R241,"北")</f>
        <v>0</v>
      </c>
      <c r="K231" s="426" t="str">
        <f>IF(J231="","",J231/$W$242)</f>
        <v/>
      </c>
      <c r="L231" s="359" t="str">
        <f>IF(J231="","",IF(K231=100%,"",$G$2))</f>
        <v/>
      </c>
      <c r="M231" s="427" t="str">
        <f>IF(J231="","",IF(K231=100%,100%,K231-L231))</f>
        <v/>
      </c>
      <c r="N231" s="428">
        <f>SUMIFS(AC231:AC241,X231:X241,"北")</f>
        <v>0</v>
      </c>
      <c r="O231" s="339" t="str">
        <f>IF(N231="","",N231/AC242)</f>
        <v/>
      </c>
      <c r="P231" s="359" t="str">
        <f>IF(N231="","",IF(O231=100%,"",$G$2))</f>
        <v/>
      </c>
      <c r="Q231" s="429" t="str">
        <f>IF(N231="","",IF(O231=100%,100%,O231-P231))</f>
        <v/>
      </c>
      <c r="R231" s="132"/>
      <c r="S231" s="159"/>
      <c r="T231" s="99">
        <f>INDEX(建具一覧表!$B$4:$D$163,MATCH($S231,建具一覧表!$B$4:$B$163,FALSE),2)</f>
        <v>0</v>
      </c>
      <c r="U231" s="99">
        <f>INDEX(建具一覧表!$B$4:$D$163,MATCH($S231,建具一覧表!$B$4:$B$163,FALSE),3)</f>
        <v>0</v>
      </c>
      <c r="V231" s="134"/>
      <c r="W231" s="100">
        <f>T231*U231*V231</f>
        <v>0</v>
      </c>
      <c r="X231" s="183"/>
      <c r="Y231" s="135"/>
      <c r="Z231" s="101">
        <f>INDEX(建具一覧表!$H$4:$J$163,MATCH($Y231,建具一覧表!$H$4:$H$163,FALSE),2)</f>
        <v>0</v>
      </c>
      <c r="AA231" s="101">
        <f>INDEX(建具一覧表!$H$4:$J$16343,MATCH($Y231,建具一覧表!$H$4:$H$163,FALSE),3)</f>
        <v>0</v>
      </c>
      <c r="AB231" s="176"/>
      <c r="AC231" s="102">
        <f t="shared" ref="AC231:AC241" si="276">Z231*AA231*AB231</f>
        <v>0</v>
      </c>
    </row>
    <row r="232" spans="1:29" ht="16.5" customHeight="1">
      <c r="A232" s="416"/>
      <c r="B232" s="417"/>
      <c r="C232" s="420"/>
      <c r="D232" s="421"/>
      <c r="E232" s="137"/>
      <c r="F232" s="138"/>
      <c r="G232" s="139"/>
      <c r="H232" s="423"/>
      <c r="I232" s="349"/>
      <c r="J232" s="351"/>
      <c r="K232" s="352"/>
      <c r="L232" s="359"/>
      <c r="M232" s="355"/>
      <c r="N232" s="356"/>
      <c r="O232" s="368"/>
      <c r="P232" s="359"/>
      <c r="Q232" s="430"/>
      <c r="R232" s="140"/>
      <c r="S232" s="141"/>
      <c r="T232" s="103">
        <f>INDEX(建具一覧表!$B$4:$D$163,MATCH($S232,建具一覧表!$B$4:$B$163,FALSE),2)</f>
        <v>0</v>
      </c>
      <c r="U232" s="103">
        <f>INDEX(建具一覧表!$B$4:$D$163,MATCH($S232,建具一覧表!$B$4:$B$163,FALSE),3)</f>
        <v>0</v>
      </c>
      <c r="V232" s="142"/>
      <c r="W232" s="104">
        <f t="shared" ref="W232:W241" si="277">T232*U232*V232</f>
        <v>0</v>
      </c>
      <c r="X232" s="184"/>
      <c r="Y232" s="143"/>
      <c r="Z232" s="105">
        <f>INDEX(建具一覧表!$H$4:$J$163,MATCH($Y232,建具一覧表!$H$4:$H$163,FALSE),2)</f>
        <v>0</v>
      </c>
      <c r="AA232" s="105">
        <f>INDEX(建具一覧表!$H$4:$J$16343,MATCH($Y232,建具一覧表!$H$4:$H$163,FALSE),3)</f>
        <v>0</v>
      </c>
      <c r="AB232" s="177"/>
      <c r="AC232" s="106">
        <f t="shared" si="276"/>
        <v>0</v>
      </c>
    </row>
    <row r="233" spans="1:29" ht="16.5" customHeight="1">
      <c r="A233" s="416"/>
      <c r="B233" s="417"/>
      <c r="C233" s="420"/>
      <c r="D233" s="421"/>
      <c r="E233" s="137"/>
      <c r="F233" s="138"/>
      <c r="G233" s="139"/>
      <c r="H233" s="423"/>
      <c r="I233" s="349" t="s">
        <v>88</v>
      </c>
      <c r="J233" s="351">
        <f>SUMIFS(W231:W241,R231:R241,"東")</f>
        <v>0</v>
      </c>
      <c r="K233" s="352" t="str">
        <f>IF(J233="","",J233/$W$242)</f>
        <v/>
      </c>
      <c r="L233" s="353" t="str">
        <f t="shared" ref="L233" si="278">IF(J233="","",IF(K233=100%,"",$G$2))</f>
        <v/>
      </c>
      <c r="M233" s="355" t="str">
        <f>IF(J233="","",IF(K233=100%,100%,K233-L233))</f>
        <v/>
      </c>
      <c r="N233" s="356">
        <f>SUMIFS(AC231:AC241,X231:X241,"東")</f>
        <v>0</v>
      </c>
      <c r="O233" s="357" t="str">
        <f>IF(N233="","",N233/AC242)</f>
        <v/>
      </c>
      <c r="P233" s="359" t="str">
        <f t="shared" ref="P233" si="279">IF(N233="","",IF(O233=100%,"",$G$2))</f>
        <v/>
      </c>
      <c r="Q233" s="360" t="str">
        <f t="shared" ref="Q233" si="280">IF(N233="","",IF(O233=100%,100%,O233-P233))</f>
        <v/>
      </c>
      <c r="R233" s="140"/>
      <c r="S233" s="141"/>
      <c r="T233" s="103">
        <f>INDEX(建具一覧表!$B$4:$D$163,MATCH($S233,建具一覧表!$B$4:$B$163,FALSE),2)</f>
        <v>0</v>
      </c>
      <c r="U233" s="103">
        <f>INDEX(建具一覧表!$B$4:$D$163,MATCH($S233,建具一覧表!$B$4:$B$163,FALSE),3)</f>
        <v>0</v>
      </c>
      <c r="V233" s="142"/>
      <c r="W233" s="104">
        <f t="shared" si="277"/>
        <v>0</v>
      </c>
      <c r="X233" s="184"/>
      <c r="Y233" s="143"/>
      <c r="Z233" s="105">
        <f>INDEX(建具一覧表!$H$4:$J$163,MATCH($Y233,建具一覧表!$H$4:$H$163,FALSE),2)</f>
        <v>0</v>
      </c>
      <c r="AA233" s="105">
        <f>INDEX(建具一覧表!$H$4:$J$16343,MATCH($Y233,建具一覧表!$H$4:$H$163,FALSE),3)</f>
        <v>0</v>
      </c>
      <c r="AB233" s="177"/>
      <c r="AC233" s="106">
        <f t="shared" si="276"/>
        <v>0</v>
      </c>
    </row>
    <row r="234" spans="1:29" ht="16.5" customHeight="1">
      <c r="A234" s="369" t="s">
        <v>85</v>
      </c>
      <c r="B234" s="370"/>
      <c r="C234" s="370"/>
      <c r="D234" s="371"/>
      <c r="E234" s="137"/>
      <c r="F234" s="138"/>
      <c r="G234" s="139"/>
      <c r="H234" s="423"/>
      <c r="I234" s="349"/>
      <c r="J234" s="351"/>
      <c r="K234" s="352"/>
      <c r="L234" s="354"/>
      <c r="M234" s="355"/>
      <c r="N234" s="356"/>
      <c r="O234" s="368"/>
      <c r="P234" s="359"/>
      <c r="Q234" s="361"/>
      <c r="R234" s="140"/>
      <c r="S234" s="141"/>
      <c r="T234" s="103">
        <f>INDEX(建具一覧表!$B$4:$D$163,MATCH($S234,建具一覧表!$B$4:$B$163,FALSE),2)</f>
        <v>0</v>
      </c>
      <c r="U234" s="103">
        <f>INDEX(建具一覧表!$B$4:$D$163,MATCH($S234,建具一覧表!$B$4:$B$163,FALSE),3)</f>
        <v>0</v>
      </c>
      <c r="V234" s="142"/>
      <c r="W234" s="104">
        <f t="shared" si="277"/>
        <v>0</v>
      </c>
      <c r="X234" s="184"/>
      <c r="Y234" s="143"/>
      <c r="Z234" s="105">
        <f>INDEX(建具一覧表!$H$4:$J$163,MATCH($Y234,建具一覧表!$H$4:$H$163,FALSE),2)</f>
        <v>0</v>
      </c>
      <c r="AA234" s="105">
        <f>INDEX(建具一覧表!$H$4:$J$16343,MATCH($Y234,建具一覧表!$H$4:$H$163,FALSE),3)</f>
        <v>0</v>
      </c>
      <c r="AB234" s="177"/>
      <c r="AC234" s="106">
        <f t="shared" si="276"/>
        <v>0</v>
      </c>
    </row>
    <row r="235" spans="1:29" ht="16.5" customHeight="1">
      <c r="A235" s="372"/>
      <c r="B235" s="373"/>
      <c r="C235" s="373"/>
      <c r="D235" s="374"/>
      <c r="E235" s="137"/>
      <c r="F235" s="138"/>
      <c r="G235" s="139"/>
      <c r="H235" s="423"/>
      <c r="I235" s="349" t="s">
        <v>7</v>
      </c>
      <c r="J235" s="351">
        <f>SUMIFS(W231:W241,R231:R241,"南")</f>
        <v>0</v>
      </c>
      <c r="K235" s="352" t="str">
        <f>IF(J235="","",J235/$W$242)</f>
        <v/>
      </c>
      <c r="L235" s="353" t="str">
        <f t="shared" ref="L235" si="281">IF(J235="","",IF(K235=100%,"",$G$2))</f>
        <v/>
      </c>
      <c r="M235" s="355" t="str">
        <f t="shared" ref="M235" si="282">IF(J235="","",IF(K235=100%,100%,K235-L235))</f>
        <v/>
      </c>
      <c r="N235" s="356">
        <f>SUMIFS(AC231:AC241,X231:X241,"南")</f>
        <v>0</v>
      </c>
      <c r="O235" s="357" t="str">
        <f>IF(N235="","",N235/AC242)</f>
        <v/>
      </c>
      <c r="P235" s="359" t="str">
        <f t="shared" ref="P235" si="283">IF(N235="","",IF(O235=100%,"",$G$2))</f>
        <v/>
      </c>
      <c r="Q235" s="360" t="str">
        <f t="shared" ref="Q235" si="284">IF(N235="","",IF(O235=100%,100%,O235-P235))</f>
        <v/>
      </c>
      <c r="R235" s="140"/>
      <c r="S235" s="141"/>
      <c r="T235" s="103">
        <f>INDEX(建具一覧表!$B$4:$D$163,MATCH($S235,建具一覧表!$B$4:$B$163,FALSE),2)</f>
        <v>0</v>
      </c>
      <c r="U235" s="103">
        <f>INDEX(建具一覧表!$B$4:$D$163,MATCH($S235,建具一覧表!$B$4:$B$163,FALSE),3)</f>
        <v>0</v>
      </c>
      <c r="V235" s="142"/>
      <c r="W235" s="104">
        <f t="shared" si="277"/>
        <v>0</v>
      </c>
      <c r="X235" s="184"/>
      <c r="Y235" s="143"/>
      <c r="Z235" s="105">
        <f>INDEX(建具一覧表!$H$4:$J$163,MATCH($Y235,建具一覧表!$H$4:$H$163,FALSE),2)</f>
        <v>0</v>
      </c>
      <c r="AA235" s="105">
        <f>INDEX(建具一覧表!$H$4:$J$16343,MATCH($Y235,建具一覧表!$H$4:$H$163,FALSE),3)</f>
        <v>0</v>
      </c>
      <c r="AB235" s="177"/>
      <c r="AC235" s="106">
        <f t="shared" si="276"/>
        <v>0</v>
      </c>
    </row>
    <row r="236" spans="1:29" ht="16.5" customHeight="1">
      <c r="A236" s="144"/>
      <c r="B236" s="145"/>
      <c r="C236" s="145"/>
      <c r="D236" s="146"/>
      <c r="E236" s="137"/>
      <c r="F236" s="138"/>
      <c r="G236" s="139"/>
      <c r="H236" s="423"/>
      <c r="I236" s="349"/>
      <c r="J236" s="351"/>
      <c r="K236" s="352"/>
      <c r="L236" s="354"/>
      <c r="M236" s="355"/>
      <c r="N236" s="356"/>
      <c r="O236" s="368"/>
      <c r="P236" s="359"/>
      <c r="Q236" s="361"/>
      <c r="R236" s="140"/>
      <c r="S236" s="141"/>
      <c r="T236" s="103">
        <f>INDEX(建具一覧表!$B$4:$D$163,MATCH($S236,建具一覧表!$B$4:$B$163,FALSE),2)</f>
        <v>0</v>
      </c>
      <c r="U236" s="103">
        <f>INDEX(建具一覧表!$B$4:$D$163,MATCH($S236,建具一覧表!$B$4:$B$163,FALSE),3)</f>
        <v>0</v>
      </c>
      <c r="V236" s="142"/>
      <c r="W236" s="104">
        <f t="shared" si="277"/>
        <v>0</v>
      </c>
      <c r="X236" s="184"/>
      <c r="Y236" s="143"/>
      <c r="Z236" s="105">
        <f>INDEX(建具一覧表!$H$4:$J$163,MATCH($Y236,建具一覧表!$H$4:$H$163,FALSE),2)</f>
        <v>0</v>
      </c>
      <c r="AA236" s="105">
        <f>INDEX(建具一覧表!$H$4:$J$16343,MATCH($Y236,建具一覧表!$H$4:$H$163,FALSE),3)</f>
        <v>0</v>
      </c>
      <c r="AB236" s="177"/>
      <c r="AC236" s="106">
        <f t="shared" si="276"/>
        <v>0</v>
      </c>
    </row>
    <row r="237" spans="1:29" ht="16.5" customHeight="1">
      <c r="A237" s="144"/>
      <c r="B237" s="145"/>
      <c r="C237" s="145"/>
      <c r="D237" s="146"/>
      <c r="E237" s="137"/>
      <c r="F237" s="138"/>
      <c r="G237" s="139"/>
      <c r="H237" s="423"/>
      <c r="I237" s="349" t="s">
        <v>8</v>
      </c>
      <c r="J237" s="351">
        <f>SUMIFS(W231:W241,R231:R241,"西")</f>
        <v>0</v>
      </c>
      <c r="K237" s="352" t="str">
        <f>IF(J237="","",J237/$W$242)</f>
        <v/>
      </c>
      <c r="L237" s="353" t="str">
        <f t="shared" ref="L237" si="285">IF(J237="","",IF(K237=100%,"",$G$2))</f>
        <v/>
      </c>
      <c r="M237" s="355" t="str">
        <f t="shared" ref="M237" si="286">IF(J237="","",IF(K237=100%,100%,K237-L237))</f>
        <v/>
      </c>
      <c r="N237" s="356">
        <f>SUMIFS(AC231:AC241,X231:X241,"西")</f>
        <v>0</v>
      </c>
      <c r="O237" s="357" t="str">
        <f>IF(N237="","",N237/AC242)</f>
        <v/>
      </c>
      <c r="P237" s="359" t="str">
        <f t="shared" ref="P237" si="287">IF(N237="","",IF(O237=100%,"",$G$2))</f>
        <v/>
      </c>
      <c r="Q237" s="360" t="str">
        <f t="shared" ref="Q237" si="288">IF(N237="","",IF(O237=100%,100%,O237-P237))</f>
        <v/>
      </c>
      <c r="R237" s="140"/>
      <c r="S237" s="141"/>
      <c r="T237" s="103">
        <f>INDEX(建具一覧表!$B$4:$D$163,MATCH($S237,建具一覧表!$B$4:$B$163,FALSE),2)</f>
        <v>0</v>
      </c>
      <c r="U237" s="103">
        <f>INDEX(建具一覧表!$B$4:$D$163,MATCH($S237,建具一覧表!$B$4:$B$163,FALSE),3)</f>
        <v>0</v>
      </c>
      <c r="V237" s="142"/>
      <c r="W237" s="104">
        <f t="shared" si="277"/>
        <v>0</v>
      </c>
      <c r="X237" s="184"/>
      <c r="Y237" s="143"/>
      <c r="Z237" s="105">
        <f>INDEX(建具一覧表!$H$4:$J$163,MATCH($Y237,建具一覧表!$H$4:$H$163,FALSE),2)</f>
        <v>0</v>
      </c>
      <c r="AA237" s="105">
        <f>INDEX(建具一覧表!$H$4:$J$16343,MATCH($Y237,建具一覧表!$H$4:$H$163,FALSE),3)</f>
        <v>0</v>
      </c>
      <c r="AB237" s="177"/>
      <c r="AC237" s="106">
        <f t="shared" si="276"/>
        <v>0</v>
      </c>
    </row>
    <row r="238" spans="1:29" ht="16.5" customHeight="1">
      <c r="A238" s="144"/>
      <c r="B238" s="145"/>
      <c r="C238" s="145"/>
      <c r="D238" s="146"/>
      <c r="E238" s="137"/>
      <c r="F238" s="138"/>
      <c r="G238" s="139"/>
      <c r="H238" s="423"/>
      <c r="I238" s="350"/>
      <c r="J238" s="351"/>
      <c r="K238" s="352"/>
      <c r="L238" s="354"/>
      <c r="M238" s="355"/>
      <c r="N238" s="356"/>
      <c r="O238" s="358"/>
      <c r="P238" s="359"/>
      <c r="Q238" s="361"/>
      <c r="R238" s="140"/>
      <c r="S238" s="141"/>
      <c r="T238" s="103">
        <f>INDEX(建具一覧表!$B$4:$D$163,MATCH($S238,建具一覧表!$B$4:$B$163,FALSE),2)</f>
        <v>0</v>
      </c>
      <c r="U238" s="103">
        <f>INDEX(建具一覧表!$B$4:$D$163,MATCH($S238,建具一覧表!$B$4:$B$163,FALSE),3)</f>
        <v>0</v>
      </c>
      <c r="V238" s="142"/>
      <c r="W238" s="104">
        <f t="shared" si="277"/>
        <v>0</v>
      </c>
      <c r="X238" s="184"/>
      <c r="Y238" s="143"/>
      <c r="Z238" s="105">
        <f>INDEX(建具一覧表!$H$4:$J$163,MATCH($Y238,建具一覧表!$H$4:$H$163,FALSE),2)</f>
        <v>0</v>
      </c>
      <c r="AA238" s="105">
        <f>INDEX(建具一覧表!$H$4:$J$16343,MATCH($Y238,建具一覧表!$H$4:$H$163,FALSE),3)</f>
        <v>0</v>
      </c>
      <c r="AB238" s="177"/>
      <c r="AC238" s="106">
        <f t="shared" si="276"/>
        <v>0</v>
      </c>
    </row>
    <row r="239" spans="1:29" ht="16.5" customHeight="1">
      <c r="A239" s="144"/>
      <c r="B239" s="145"/>
      <c r="C239" s="145"/>
      <c r="D239" s="146"/>
      <c r="E239" s="137"/>
      <c r="F239" s="138"/>
      <c r="G239" s="139"/>
      <c r="H239" s="423"/>
      <c r="I239" s="349" t="s">
        <v>89</v>
      </c>
      <c r="J239" s="351">
        <f>SUMIFS(W231:W241,R231:R241,"真上")</f>
        <v>0</v>
      </c>
      <c r="K239" s="352" t="str">
        <f>IF(J239="","",J239/$W$242)</f>
        <v/>
      </c>
      <c r="L239" s="353" t="str">
        <f t="shared" ref="L239" si="289">IF(J239="","",IF(K239=100%,"",$G$2))</f>
        <v/>
      </c>
      <c r="M239" s="355" t="str">
        <f t="shared" ref="M239" si="290">IF(J239="","",IF(K239=100%,100%,K239-L239))</f>
        <v/>
      </c>
      <c r="N239" s="356">
        <f>SUMIFS(AC231:AC241,X231:X241,"真上")</f>
        <v>0</v>
      </c>
      <c r="O239" s="357" t="str">
        <f>IF(N239="","",N239/AC244)</f>
        <v/>
      </c>
      <c r="P239" s="359" t="str">
        <f t="shared" ref="P239" si="291">IF(N239="","",IF(O239=100%,"",$G$2))</f>
        <v/>
      </c>
      <c r="Q239" s="360" t="str">
        <f t="shared" ref="Q239" si="292">IF(N239="","",IF(O239=100%,100%,O239-P239))</f>
        <v/>
      </c>
      <c r="R239" s="140"/>
      <c r="S239" s="141"/>
      <c r="T239" s="103">
        <f>INDEX(建具一覧表!$B$4:$D$163,MATCH($S239,建具一覧表!$B$4:$B$163,FALSE),2)</f>
        <v>0</v>
      </c>
      <c r="U239" s="103">
        <f>INDEX(建具一覧表!$B$4:$D$163,MATCH($S239,建具一覧表!$B$4:$B$163,FALSE),3)</f>
        <v>0</v>
      </c>
      <c r="V239" s="142"/>
      <c r="W239" s="104">
        <f t="shared" si="277"/>
        <v>0</v>
      </c>
      <c r="X239" s="184"/>
      <c r="Y239" s="143"/>
      <c r="Z239" s="105">
        <f>INDEX(建具一覧表!$H$4:$J$163,MATCH($Y239,建具一覧表!$H$4:$H$163,FALSE),2)</f>
        <v>0</v>
      </c>
      <c r="AA239" s="105">
        <f>INDEX(建具一覧表!$H$4:$J$16343,MATCH($Y239,建具一覧表!$H$4:$H$163,FALSE),3)</f>
        <v>0</v>
      </c>
      <c r="AB239" s="177"/>
      <c r="AC239" s="106">
        <f t="shared" si="276"/>
        <v>0</v>
      </c>
    </row>
    <row r="240" spans="1:29" ht="16.5" customHeight="1">
      <c r="A240" s="144"/>
      <c r="B240" s="145"/>
      <c r="C240" s="145"/>
      <c r="D240" s="146"/>
      <c r="E240" s="137"/>
      <c r="F240" s="138"/>
      <c r="G240" s="139"/>
      <c r="H240" s="423"/>
      <c r="I240" s="350"/>
      <c r="J240" s="362"/>
      <c r="K240" s="363"/>
      <c r="L240" s="364"/>
      <c r="M240" s="365"/>
      <c r="N240" s="366"/>
      <c r="O240" s="358"/>
      <c r="P240" s="359"/>
      <c r="Q240" s="367"/>
      <c r="R240" s="140"/>
      <c r="S240" s="141"/>
      <c r="T240" s="103">
        <f>INDEX(建具一覧表!$B$4:$D$163,MATCH($S240,建具一覧表!$B$4:$B$163,FALSE),2)</f>
        <v>0</v>
      </c>
      <c r="U240" s="103">
        <f>INDEX(建具一覧表!$B$4:$D$163,MATCH($S240,建具一覧表!$B$4:$B$163,FALSE),3)</f>
        <v>0</v>
      </c>
      <c r="V240" s="142"/>
      <c r="W240" s="104">
        <f t="shared" si="277"/>
        <v>0</v>
      </c>
      <c r="X240" s="184"/>
      <c r="Y240" s="143"/>
      <c r="Z240" s="105">
        <f>INDEX(建具一覧表!$H$4:$J$163,MATCH($Y240,建具一覧表!$H$4:$H$163,FALSE),2)</f>
        <v>0</v>
      </c>
      <c r="AA240" s="105">
        <f>INDEX(建具一覧表!$H$4:$J$16343,MATCH($Y240,建具一覧表!$H$4:$H$163,FALSE),3)</f>
        <v>0</v>
      </c>
      <c r="AB240" s="177"/>
      <c r="AC240" s="106">
        <f t="shared" si="276"/>
        <v>0</v>
      </c>
    </row>
    <row r="241" spans="1:29" ht="16.5" customHeight="1">
      <c r="A241" s="144"/>
      <c r="B241" s="145"/>
      <c r="C241" s="145"/>
      <c r="D241" s="146"/>
      <c r="E241" s="147"/>
      <c r="F241" s="148"/>
      <c r="G241" s="149"/>
      <c r="H241" s="333" t="s">
        <v>90</v>
      </c>
      <c r="I241" s="335"/>
      <c r="J241" s="337">
        <f>SUM(J231:J240)</f>
        <v>0</v>
      </c>
      <c r="K241" s="339" t="e">
        <f>W242/F242</f>
        <v>#DIV/0!</v>
      </c>
      <c r="L241" s="341">
        <f>$G$2</f>
        <v>0.03</v>
      </c>
      <c r="M241" s="343" t="e">
        <f>K241-$G$2</f>
        <v>#DIV/0!</v>
      </c>
      <c r="N241" s="345">
        <f>SUM(N231:N240)</f>
        <v>0</v>
      </c>
      <c r="O241" s="339" t="e">
        <f>AC242/G242</f>
        <v>#DIV/0!</v>
      </c>
      <c r="P241" s="341">
        <f>$G$2</f>
        <v>0.03</v>
      </c>
      <c r="Q241" s="347" t="str">
        <f>IF(N241="","",O241-$G$2)</f>
        <v/>
      </c>
      <c r="R241" s="150"/>
      <c r="S241" s="141"/>
      <c r="T241" s="107">
        <f>INDEX(建具一覧表!$B$4:$D$163,MATCH($S241,建具一覧表!$B$4:$B$163,FALSE),2)</f>
        <v>0</v>
      </c>
      <c r="U241" s="107">
        <f>INDEX(建具一覧表!$B$4:$D$163,MATCH($S241,建具一覧表!$B$4:$B$163,FALSE),3)</f>
        <v>0</v>
      </c>
      <c r="V241" s="151"/>
      <c r="W241" s="104">
        <f t="shared" si="277"/>
        <v>0</v>
      </c>
      <c r="X241" s="185"/>
      <c r="Y241" s="143"/>
      <c r="Z241" s="108">
        <f>INDEX(建具一覧表!$H$4:$J$163,MATCH($Y241,建具一覧表!$H$4:$H$163,FALSE),2)</f>
        <v>0</v>
      </c>
      <c r="AA241" s="108">
        <f>INDEX(建具一覧表!$H$4:$J$16343,MATCH($Y241,建具一覧表!$H$4:$H$163,FALSE),3)</f>
        <v>0</v>
      </c>
      <c r="AB241" s="178"/>
      <c r="AC241" s="106">
        <f t="shared" si="276"/>
        <v>0</v>
      </c>
    </row>
    <row r="242" spans="1:29" s="158" customFormat="1" ht="16.5" customHeight="1" thickBot="1">
      <c r="A242" s="152"/>
      <c r="B242" s="153"/>
      <c r="C242" s="153"/>
      <c r="D242" s="154"/>
      <c r="E242" s="155" t="s">
        <v>2</v>
      </c>
      <c r="F242" s="111">
        <f>SUM(F231:F241)</f>
        <v>0</v>
      </c>
      <c r="G242" s="112">
        <f>SUM(G230:G241)</f>
        <v>0</v>
      </c>
      <c r="H242" s="334"/>
      <c r="I242" s="336"/>
      <c r="J242" s="338"/>
      <c r="K242" s="340"/>
      <c r="L242" s="342"/>
      <c r="M242" s="344"/>
      <c r="N242" s="346"/>
      <c r="O242" s="340"/>
      <c r="P242" s="342"/>
      <c r="Q242" s="348"/>
      <c r="R242" s="186"/>
      <c r="S242" s="187"/>
      <c r="T242" s="157"/>
      <c r="U242" s="157"/>
      <c r="V242" s="179"/>
      <c r="W242" s="110">
        <f>SUM(W231:W241)</f>
        <v>0</v>
      </c>
      <c r="X242" s="186"/>
      <c r="Y242" s="156"/>
      <c r="Z242" s="157"/>
      <c r="AA242" s="157"/>
      <c r="AB242" s="179"/>
      <c r="AC242" s="109">
        <f>SUM(AC231:AC241)</f>
        <v>0</v>
      </c>
    </row>
    <row r="243" spans="1:29" s="119" customFormat="1" ht="17.25" customHeight="1" thickTop="1">
      <c r="A243" s="404" t="s">
        <v>84</v>
      </c>
      <c r="B243" s="405"/>
      <c r="C243" s="406" t="s">
        <v>1</v>
      </c>
      <c r="D243" s="407"/>
      <c r="E243" s="323" t="s">
        <v>68</v>
      </c>
      <c r="F243" s="408" t="s">
        <v>70</v>
      </c>
      <c r="G243" s="320" t="s">
        <v>71</v>
      </c>
      <c r="H243" s="412" t="s">
        <v>78</v>
      </c>
      <c r="I243" s="314" t="s">
        <v>72</v>
      </c>
      <c r="J243" s="413" t="s">
        <v>73</v>
      </c>
      <c r="K243" s="377"/>
      <c r="L243" s="377"/>
      <c r="M243" s="378"/>
      <c r="N243" s="435" t="s">
        <v>69</v>
      </c>
      <c r="O243" s="382"/>
      <c r="P243" s="382"/>
      <c r="Q243" s="382"/>
      <c r="R243" s="375" t="s">
        <v>72</v>
      </c>
      <c r="S243" s="377" t="s">
        <v>74</v>
      </c>
      <c r="T243" s="377"/>
      <c r="U243" s="377"/>
      <c r="V243" s="377"/>
      <c r="W243" s="378"/>
      <c r="X243" s="379" t="s">
        <v>72</v>
      </c>
      <c r="Y243" s="381" t="s">
        <v>77</v>
      </c>
      <c r="Z243" s="382"/>
      <c r="AA243" s="382"/>
      <c r="AB243" s="382"/>
      <c r="AC243" s="383"/>
    </row>
    <row r="244" spans="1:29" s="119" customFormat="1" ht="17.25" customHeight="1">
      <c r="A244" s="331"/>
      <c r="B244" s="332"/>
      <c r="C244" s="406"/>
      <c r="D244" s="407"/>
      <c r="E244" s="323"/>
      <c r="F244" s="408"/>
      <c r="G244" s="320"/>
      <c r="H244" s="412"/>
      <c r="I244" s="314"/>
      <c r="J244" s="384" t="s">
        <v>80</v>
      </c>
      <c r="K244" s="384" t="s">
        <v>81</v>
      </c>
      <c r="L244" s="386" t="s">
        <v>82</v>
      </c>
      <c r="M244" s="388" t="s">
        <v>83</v>
      </c>
      <c r="N244" s="431" t="s">
        <v>80</v>
      </c>
      <c r="O244" s="384" t="s">
        <v>81</v>
      </c>
      <c r="P244" s="386" t="s">
        <v>82</v>
      </c>
      <c r="Q244" s="433" t="s">
        <v>83</v>
      </c>
      <c r="R244" s="375"/>
      <c r="S244" s="394" t="s">
        <v>0</v>
      </c>
      <c r="T244" s="396" t="s">
        <v>76</v>
      </c>
      <c r="U244" s="396"/>
      <c r="V244" s="397" t="s">
        <v>75</v>
      </c>
      <c r="W244" s="120" t="s">
        <v>4</v>
      </c>
      <c r="X244" s="379"/>
      <c r="Y244" s="399" t="s">
        <v>0</v>
      </c>
      <c r="Z244" s="401" t="s">
        <v>76</v>
      </c>
      <c r="AA244" s="401"/>
      <c r="AB244" s="402" t="s">
        <v>75</v>
      </c>
      <c r="AC244" s="121" t="s">
        <v>4</v>
      </c>
    </row>
    <row r="245" spans="1:29" s="128" customFormat="1" ht="22.5" customHeight="1">
      <c r="A245" s="414">
        <v>17</v>
      </c>
      <c r="B245" s="415"/>
      <c r="C245" s="418"/>
      <c r="D245" s="419"/>
      <c r="E245" s="324"/>
      <c r="F245" s="409"/>
      <c r="G245" s="321"/>
      <c r="H245" s="395"/>
      <c r="I245" s="315"/>
      <c r="J245" s="385"/>
      <c r="K245" s="385"/>
      <c r="L245" s="387"/>
      <c r="M245" s="389"/>
      <c r="N245" s="432"/>
      <c r="O245" s="385"/>
      <c r="P245" s="387"/>
      <c r="Q245" s="434"/>
      <c r="R245" s="376"/>
      <c r="S245" s="395"/>
      <c r="T245" s="122" t="s">
        <v>5</v>
      </c>
      <c r="U245" s="123" t="s">
        <v>6</v>
      </c>
      <c r="V245" s="398"/>
      <c r="W245" s="124" t="s">
        <v>86</v>
      </c>
      <c r="X245" s="380"/>
      <c r="Y245" s="400"/>
      <c r="Z245" s="125" t="s">
        <v>5</v>
      </c>
      <c r="AA245" s="126" t="s">
        <v>6</v>
      </c>
      <c r="AB245" s="403"/>
      <c r="AC245" s="127" t="s">
        <v>86</v>
      </c>
    </row>
    <row r="246" spans="1:29" ht="16.5" customHeight="1">
      <c r="A246" s="416"/>
      <c r="B246" s="417"/>
      <c r="C246" s="420"/>
      <c r="D246" s="421"/>
      <c r="E246" s="129"/>
      <c r="F246" s="130"/>
      <c r="G246" s="131"/>
      <c r="H246" s="422" t="s">
        <v>79</v>
      </c>
      <c r="I246" s="424" t="s">
        <v>87</v>
      </c>
      <c r="J246" s="425">
        <f>SUMIFS(W246:W256,R246:R256,"北")</f>
        <v>0</v>
      </c>
      <c r="K246" s="426" t="str">
        <f>IF(J246="","",J246/$W$257)</f>
        <v/>
      </c>
      <c r="L246" s="359" t="str">
        <f>IF(J246="","",IF(K246=100%,"",$G$2))</f>
        <v/>
      </c>
      <c r="M246" s="427" t="str">
        <f>IF(J246="","",IF(K246=100%,100%,K246-L246))</f>
        <v/>
      </c>
      <c r="N246" s="428">
        <f>SUMIFS(AC246:AC256,X246:X256,"北")</f>
        <v>0</v>
      </c>
      <c r="O246" s="339" t="str">
        <f>IF(N246="","",N246/AC257)</f>
        <v/>
      </c>
      <c r="P246" s="359" t="str">
        <f>IF(N246="","",IF(O246=100%,"",$G$2))</f>
        <v/>
      </c>
      <c r="Q246" s="429" t="str">
        <f>IF(N246="","",IF(O246=100%,100%,O246-P246))</f>
        <v/>
      </c>
      <c r="R246" s="132"/>
      <c r="S246" s="159"/>
      <c r="T246" s="99">
        <f>INDEX(建具一覧表!$B$4:$D$163,MATCH($S246,建具一覧表!$B$4:$B$163,FALSE),2)</f>
        <v>0</v>
      </c>
      <c r="U246" s="99">
        <f>INDEX(建具一覧表!$B$4:$D$163,MATCH($S246,建具一覧表!$B$4:$B$163,FALSE),3)</f>
        <v>0</v>
      </c>
      <c r="V246" s="134"/>
      <c r="W246" s="100">
        <f>T246*U246*V246</f>
        <v>0</v>
      </c>
      <c r="X246" s="183"/>
      <c r="Y246" s="135"/>
      <c r="Z246" s="101">
        <f>INDEX(建具一覧表!$H$4:$J$163,MATCH($Y246,建具一覧表!$H$4:$H$163,FALSE),2)</f>
        <v>0</v>
      </c>
      <c r="AA246" s="101">
        <f>INDEX(建具一覧表!$H$4:$J$16343,MATCH($Y246,建具一覧表!$H$4:$H$163,FALSE),3)</f>
        <v>0</v>
      </c>
      <c r="AB246" s="176"/>
      <c r="AC246" s="102">
        <f t="shared" ref="AC246:AC256" si="293">Z246*AA246*AB246</f>
        <v>0</v>
      </c>
    </row>
    <row r="247" spans="1:29" ht="16.5" customHeight="1">
      <c r="A247" s="416"/>
      <c r="B247" s="417"/>
      <c r="C247" s="420"/>
      <c r="D247" s="421"/>
      <c r="E247" s="137"/>
      <c r="F247" s="138"/>
      <c r="G247" s="139"/>
      <c r="H247" s="423"/>
      <c r="I247" s="349"/>
      <c r="J247" s="351"/>
      <c r="K247" s="352"/>
      <c r="L247" s="359"/>
      <c r="M247" s="355"/>
      <c r="N247" s="356"/>
      <c r="O247" s="368"/>
      <c r="P247" s="359"/>
      <c r="Q247" s="430"/>
      <c r="R247" s="140"/>
      <c r="S247" s="141"/>
      <c r="T247" s="103">
        <f>INDEX(建具一覧表!$B$4:$D$163,MATCH($S247,建具一覧表!$B$4:$B$163,FALSE),2)</f>
        <v>0</v>
      </c>
      <c r="U247" s="103">
        <f>INDEX(建具一覧表!$B$4:$D$163,MATCH($S247,建具一覧表!$B$4:$B$163,FALSE),3)</f>
        <v>0</v>
      </c>
      <c r="V247" s="142"/>
      <c r="W247" s="104">
        <f t="shared" ref="W247:W256" si="294">T247*U247*V247</f>
        <v>0</v>
      </c>
      <c r="X247" s="184"/>
      <c r="Y247" s="143"/>
      <c r="Z247" s="105">
        <f>INDEX(建具一覧表!$H$4:$J$163,MATCH($Y247,建具一覧表!$H$4:$H$163,FALSE),2)</f>
        <v>0</v>
      </c>
      <c r="AA247" s="105">
        <f>INDEX(建具一覧表!$H$4:$J$16343,MATCH($Y247,建具一覧表!$H$4:$H$163,FALSE),3)</f>
        <v>0</v>
      </c>
      <c r="AB247" s="177"/>
      <c r="AC247" s="106">
        <f t="shared" si="293"/>
        <v>0</v>
      </c>
    </row>
    <row r="248" spans="1:29" ht="16.5" customHeight="1">
      <c r="A248" s="416"/>
      <c r="B248" s="417"/>
      <c r="C248" s="420"/>
      <c r="D248" s="421"/>
      <c r="E248" s="137"/>
      <c r="F248" s="138"/>
      <c r="G248" s="139"/>
      <c r="H248" s="423"/>
      <c r="I248" s="349" t="s">
        <v>88</v>
      </c>
      <c r="J248" s="351">
        <f>SUMIFS(W246:W256,R246:R256,"東")</f>
        <v>0</v>
      </c>
      <c r="K248" s="352" t="str">
        <f>IF(J248="","",J248/$W$257)</f>
        <v/>
      </c>
      <c r="L248" s="353" t="str">
        <f t="shared" ref="L248" si="295">IF(J248="","",IF(K248=100%,"",$G$2))</f>
        <v/>
      </c>
      <c r="M248" s="355" t="str">
        <f>IF(J248="","",IF(K248=100%,100%,K248-L248))</f>
        <v/>
      </c>
      <c r="N248" s="356">
        <f>SUMIFS(AC246:AC256,X246:X256,"東")</f>
        <v>0</v>
      </c>
      <c r="O248" s="357" t="str">
        <f>IF(N248="","",N248/AC257)</f>
        <v/>
      </c>
      <c r="P248" s="359" t="str">
        <f t="shared" ref="P248" si="296">IF(N248="","",IF(O248=100%,"",$G$2))</f>
        <v/>
      </c>
      <c r="Q248" s="360" t="str">
        <f t="shared" ref="Q248" si="297">IF(N248="","",IF(O248=100%,100%,O248-P248))</f>
        <v/>
      </c>
      <c r="R248" s="140"/>
      <c r="S248" s="141"/>
      <c r="T248" s="103">
        <f>INDEX(建具一覧表!$B$4:$D$163,MATCH($S248,建具一覧表!$B$4:$B$163,FALSE),2)</f>
        <v>0</v>
      </c>
      <c r="U248" s="103">
        <f>INDEX(建具一覧表!$B$4:$D$163,MATCH($S248,建具一覧表!$B$4:$B$163,FALSE),3)</f>
        <v>0</v>
      </c>
      <c r="V248" s="142"/>
      <c r="W248" s="104">
        <f t="shared" si="294"/>
        <v>0</v>
      </c>
      <c r="X248" s="184"/>
      <c r="Y248" s="143"/>
      <c r="Z248" s="105">
        <f>INDEX(建具一覧表!$H$4:$J$163,MATCH($Y248,建具一覧表!$H$4:$H$163,FALSE),2)</f>
        <v>0</v>
      </c>
      <c r="AA248" s="105">
        <f>INDEX(建具一覧表!$H$4:$J$16343,MATCH($Y248,建具一覧表!$H$4:$H$163,FALSE),3)</f>
        <v>0</v>
      </c>
      <c r="AB248" s="177"/>
      <c r="AC248" s="106">
        <f t="shared" si="293"/>
        <v>0</v>
      </c>
    </row>
    <row r="249" spans="1:29" ht="16.5" customHeight="1">
      <c r="A249" s="369" t="s">
        <v>85</v>
      </c>
      <c r="B249" s="370"/>
      <c r="C249" s="370"/>
      <c r="D249" s="371"/>
      <c r="E249" s="137"/>
      <c r="F249" s="138"/>
      <c r="G249" s="139"/>
      <c r="H249" s="423"/>
      <c r="I249" s="349"/>
      <c r="J249" s="351"/>
      <c r="K249" s="352"/>
      <c r="L249" s="354"/>
      <c r="M249" s="355"/>
      <c r="N249" s="356"/>
      <c r="O249" s="368"/>
      <c r="P249" s="359"/>
      <c r="Q249" s="361"/>
      <c r="R249" s="140"/>
      <c r="S249" s="141"/>
      <c r="T249" s="103">
        <f>INDEX(建具一覧表!$B$4:$D$163,MATCH($S249,建具一覧表!$B$4:$B$163,FALSE),2)</f>
        <v>0</v>
      </c>
      <c r="U249" s="103">
        <f>INDEX(建具一覧表!$B$4:$D$163,MATCH($S249,建具一覧表!$B$4:$B$163,FALSE),3)</f>
        <v>0</v>
      </c>
      <c r="V249" s="142"/>
      <c r="W249" s="104">
        <f t="shared" si="294"/>
        <v>0</v>
      </c>
      <c r="X249" s="184"/>
      <c r="Y249" s="143"/>
      <c r="Z249" s="105">
        <f>INDEX(建具一覧表!$H$4:$J$163,MATCH($Y249,建具一覧表!$H$4:$H$163,FALSE),2)</f>
        <v>0</v>
      </c>
      <c r="AA249" s="105">
        <f>INDEX(建具一覧表!$H$4:$J$16343,MATCH($Y249,建具一覧表!$H$4:$H$163,FALSE),3)</f>
        <v>0</v>
      </c>
      <c r="AB249" s="177"/>
      <c r="AC249" s="106">
        <f t="shared" si="293"/>
        <v>0</v>
      </c>
    </row>
    <row r="250" spans="1:29" ht="16.5" customHeight="1">
      <c r="A250" s="372"/>
      <c r="B250" s="373"/>
      <c r="C250" s="373"/>
      <c r="D250" s="374"/>
      <c r="E250" s="137"/>
      <c r="F250" s="138"/>
      <c r="G250" s="139"/>
      <c r="H250" s="423"/>
      <c r="I250" s="349" t="s">
        <v>7</v>
      </c>
      <c r="J250" s="351">
        <f>SUMIFS(W246:W256,R246:R256,"南")</f>
        <v>0</v>
      </c>
      <c r="K250" s="352" t="str">
        <f>IF(J250="","",J250/$W$257)</f>
        <v/>
      </c>
      <c r="L250" s="353" t="str">
        <f t="shared" ref="L250" si="298">IF(J250="","",IF(K250=100%,"",$G$2))</f>
        <v/>
      </c>
      <c r="M250" s="355" t="str">
        <f t="shared" ref="M250" si="299">IF(J250="","",IF(K250=100%,100%,K250-L250))</f>
        <v/>
      </c>
      <c r="N250" s="356">
        <f>SUMIFS(AC246:AC256,X246:X256,"南")</f>
        <v>0</v>
      </c>
      <c r="O250" s="357" t="str">
        <f>IF(N250="","",N250/AC257)</f>
        <v/>
      </c>
      <c r="P250" s="359" t="str">
        <f t="shared" ref="P250" si="300">IF(N250="","",IF(O250=100%,"",$G$2))</f>
        <v/>
      </c>
      <c r="Q250" s="360" t="str">
        <f t="shared" ref="Q250" si="301">IF(N250="","",IF(O250=100%,100%,O250-P250))</f>
        <v/>
      </c>
      <c r="R250" s="140"/>
      <c r="S250" s="141"/>
      <c r="T250" s="103">
        <f>INDEX(建具一覧表!$B$4:$D$163,MATCH($S250,建具一覧表!$B$4:$B$163,FALSE),2)</f>
        <v>0</v>
      </c>
      <c r="U250" s="103">
        <f>INDEX(建具一覧表!$B$4:$D$163,MATCH($S250,建具一覧表!$B$4:$B$163,FALSE),3)</f>
        <v>0</v>
      </c>
      <c r="V250" s="142"/>
      <c r="W250" s="104">
        <f t="shared" si="294"/>
        <v>0</v>
      </c>
      <c r="X250" s="184"/>
      <c r="Y250" s="143"/>
      <c r="Z250" s="105">
        <f>INDEX(建具一覧表!$H$4:$J$163,MATCH($Y250,建具一覧表!$H$4:$H$163,FALSE),2)</f>
        <v>0</v>
      </c>
      <c r="AA250" s="105">
        <f>INDEX(建具一覧表!$H$4:$J$16343,MATCH($Y250,建具一覧表!$H$4:$H$163,FALSE),3)</f>
        <v>0</v>
      </c>
      <c r="AB250" s="177"/>
      <c r="AC250" s="106">
        <f t="shared" si="293"/>
        <v>0</v>
      </c>
    </row>
    <row r="251" spans="1:29" ht="16.5" customHeight="1">
      <c r="A251" s="144"/>
      <c r="B251" s="145"/>
      <c r="C251" s="145"/>
      <c r="D251" s="146"/>
      <c r="E251" s="137"/>
      <c r="F251" s="138"/>
      <c r="G251" s="139"/>
      <c r="H251" s="423"/>
      <c r="I251" s="349"/>
      <c r="J251" s="351"/>
      <c r="K251" s="352"/>
      <c r="L251" s="354"/>
      <c r="M251" s="355"/>
      <c r="N251" s="356"/>
      <c r="O251" s="368"/>
      <c r="P251" s="359"/>
      <c r="Q251" s="361"/>
      <c r="R251" s="140"/>
      <c r="S251" s="141"/>
      <c r="T251" s="103">
        <f>INDEX(建具一覧表!$B$4:$D$163,MATCH($S251,建具一覧表!$B$4:$B$163,FALSE),2)</f>
        <v>0</v>
      </c>
      <c r="U251" s="103">
        <f>INDEX(建具一覧表!$B$4:$D$163,MATCH($S251,建具一覧表!$B$4:$B$163,FALSE),3)</f>
        <v>0</v>
      </c>
      <c r="V251" s="142"/>
      <c r="W251" s="104">
        <f t="shared" si="294"/>
        <v>0</v>
      </c>
      <c r="X251" s="184"/>
      <c r="Y251" s="143"/>
      <c r="Z251" s="105">
        <f>INDEX(建具一覧表!$H$4:$J$163,MATCH($Y251,建具一覧表!$H$4:$H$163,FALSE),2)</f>
        <v>0</v>
      </c>
      <c r="AA251" s="105">
        <f>INDEX(建具一覧表!$H$4:$J$16343,MATCH($Y251,建具一覧表!$H$4:$H$163,FALSE),3)</f>
        <v>0</v>
      </c>
      <c r="AB251" s="177"/>
      <c r="AC251" s="106">
        <f t="shared" si="293"/>
        <v>0</v>
      </c>
    </row>
    <row r="252" spans="1:29" ht="16.5" customHeight="1">
      <c r="A252" s="144"/>
      <c r="B252" s="145"/>
      <c r="C252" s="145"/>
      <c r="D252" s="146"/>
      <c r="E252" s="137"/>
      <c r="F252" s="138"/>
      <c r="G252" s="139"/>
      <c r="H252" s="423"/>
      <c r="I252" s="349" t="s">
        <v>8</v>
      </c>
      <c r="J252" s="351">
        <f>SUMIFS(W246:W256,R246:R256,"西")</f>
        <v>0</v>
      </c>
      <c r="K252" s="352" t="str">
        <f>IF(J252="","",J252/$W$257)</f>
        <v/>
      </c>
      <c r="L252" s="353" t="str">
        <f t="shared" ref="L252" si="302">IF(J252="","",IF(K252=100%,"",$G$2))</f>
        <v/>
      </c>
      <c r="M252" s="355" t="str">
        <f t="shared" ref="M252" si="303">IF(J252="","",IF(K252=100%,100%,K252-L252))</f>
        <v/>
      </c>
      <c r="N252" s="356">
        <f>SUMIFS(AC246:AC256,X246:X256,"西")</f>
        <v>0</v>
      </c>
      <c r="O252" s="357" t="str">
        <f>IF(N252="","",N252/AC257)</f>
        <v/>
      </c>
      <c r="P252" s="359" t="str">
        <f t="shared" ref="P252" si="304">IF(N252="","",IF(O252=100%,"",$G$2))</f>
        <v/>
      </c>
      <c r="Q252" s="360" t="str">
        <f t="shared" ref="Q252" si="305">IF(N252="","",IF(O252=100%,100%,O252-P252))</f>
        <v/>
      </c>
      <c r="R252" s="140"/>
      <c r="S252" s="141"/>
      <c r="T252" s="103">
        <f>INDEX(建具一覧表!$B$4:$D$163,MATCH($S252,建具一覧表!$B$4:$B$163,FALSE),2)</f>
        <v>0</v>
      </c>
      <c r="U252" s="103">
        <f>INDEX(建具一覧表!$B$4:$D$163,MATCH($S252,建具一覧表!$B$4:$B$163,FALSE),3)</f>
        <v>0</v>
      </c>
      <c r="V252" s="142"/>
      <c r="W252" s="104">
        <f t="shared" si="294"/>
        <v>0</v>
      </c>
      <c r="X252" s="184"/>
      <c r="Y252" s="143"/>
      <c r="Z252" s="105">
        <f>INDEX(建具一覧表!$H$4:$J$163,MATCH($Y252,建具一覧表!$H$4:$H$163,FALSE),2)</f>
        <v>0</v>
      </c>
      <c r="AA252" s="105">
        <f>INDEX(建具一覧表!$H$4:$J$16343,MATCH($Y252,建具一覧表!$H$4:$H$163,FALSE),3)</f>
        <v>0</v>
      </c>
      <c r="AB252" s="177"/>
      <c r="AC252" s="106">
        <f t="shared" si="293"/>
        <v>0</v>
      </c>
    </row>
    <row r="253" spans="1:29" ht="16.5" customHeight="1">
      <c r="A253" s="144"/>
      <c r="B253" s="145"/>
      <c r="C253" s="145"/>
      <c r="D253" s="146"/>
      <c r="E253" s="137"/>
      <c r="F253" s="138"/>
      <c r="G253" s="139"/>
      <c r="H253" s="423"/>
      <c r="I253" s="350"/>
      <c r="J253" s="351"/>
      <c r="K253" s="352"/>
      <c r="L253" s="354"/>
      <c r="M253" s="355"/>
      <c r="N253" s="356"/>
      <c r="O253" s="358"/>
      <c r="P253" s="359"/>
      <c r="Q253" s="361"/>
      <c r="R253" s="140"/>
      <c r="S253" s="141"/>
      <c r="T253" s="103">
        <f>INDEX(建具一覧表!$B$4:$D$163,MATCH($S253,建具一覧表!$B$4:$B$163,FALSE),2)</f>
        <v>0</v>
      </c>
      <c r="U253" s="103">
        <f>INDEX(建具一覧表!$B$4:$D$163,MATCH($S253,建具一覧表!$B$4:$B$163,FALSE),3)</f>
        <v>0</v>
      </c>
      <c r="V253" s="142"/>
      <c r="W253" s="104">
        <f t="shared" si="294"/>
        <v>0</v>
      </c>
      <c r="X253" s="184"/>
      <c r="Y253" s="143"/>
      <c r="Z253" s="105">
        <f>INDEX(建具一覧表!$H$4:$J$163,MATCH($Y253,建具一覧表!$H$4:$H$163,FALSE),2)</f>
        <v>0</v>
      </c>
      <c r="AA253" s="105">
        <f>INDEX(建具一覧表!$H$4:$J$16343,MATCH($Y253,建具一覧表!$H$4:$H$163,FALSE),3)</f>
        <v>0</v>
      </c>
      <c r="AB253" s="177"/>
      <c r="AC253" s="106">
        <f t="shared" si="293"/>
        <v>0</v>
      </c>
    </row>
    <row r="254" spans="1:29" ht="16.5" customHeight="1">
      <c r="A254" s="144"/>
      <c r="B254" s="145"/>
      <c r="C254" s="145"/>
      <c r="D254" s="146"/>
      <c r="E254" s="137"/>
      <c r="F254" s="138"/>
      <c r="G254" s="139"/>
      <c r="H254" s="423"/>
      <c r="I254" s="349" t="s">
        <v>89</v>
      </c>
      <c r="J254" s="351">
        <f>SUMIFS(W246:W256,R246:R256,"真上")</f>
        <v>0</v>
      </c>
      <c r="K254" s="352" t="str">
        <f>IF(J254="","",J254/$W$257)</f>
        <v/>
      </c>
      <c r="L254" s="353" t="str">
        <f t="shared" ref="L254" si="306">IF(J254="","",IF(K254=100%,"",$G$2))</f>
        <v/>
      </c>
      <c r="M254" s="355" t="str">
        <f t="shared" ref="M254" si="307">IF(J254="","",IF(K254=100%,100%,K254-L254))</f>
        <v/>
      </c>
      <c r="N254" s="356">
        <f>SUMIFS(AC246:AC256,X246:X256,"真上")</f>
        <v>0</v>
      </c>
      <c r="O254" s="357" t="str">
        <f>IF(N254="","",N254/AC259)</f>
        <v/>
      </c>
      <c r="P254" s="359" t="str">
        <f t="shared" ref="P254" si="308">IF(N254="","",IF(O254=100%,"",$G$2))</f>
        <v/>
      </c>
      <c r="Q254" s="360" t="str">
        <f t="shared" ref="Q254" si="309">IF(N254="","",IF(O254=100%,100%,O254-P254))</f>
        <v/>
      </c>
      <c r="R254" s="140"/>
      <c r="S254" s="141"/>
      <c r="T254" s="103">
        <f>INDEX(建具一覧表!$B$4:$D$163,MATCH($S254,建具一覧表!$B$4:$B$163,FALSE),2)</f>
        <v>0</v>
      </c>
      <c r="U254" s="103">
        <f>INDEX(建具一覧表!$B$4:$D$163,MATCH($S254,建具一覧表!$B$4:$B$163,FALSE),3)</f>
        <v>0</v>
      </c>
      <c r="V254" s="142"/>
      <c r="W254" s="104">
        <f t="shared" si="294"/>
        <v>0</v>
      </c>
      <c r="X254" s="184"/>
      <c r="Y254" s="143"/>
      <c r="Z254" s="105">
        <f>INDEX(建具一覧表!$H$4:$J$163,MATCH($Y254,建具一覧表!$H$4:$H$163,FALSE),2)</f>
        <v>0</v>
      </c>
      <c r="AA254" s="105">
        <f>INDEX(建具一覧表!$H$4:$J$16343,MATCH($Y254,建具一覧表!$H$4:$H$163,FALSE),3)</f>
        <v>0</v>
      </c>
      <c r="AB254" s="177"/>
      <c r="AC254" s="106">
        <f t="shared" si="293"/>
        <v>0</v>
      </c>
    </row>
    <row r="255" spans="1:29" ht="16.5" customHeight="1">
      <c r="A255" s="144"/>
      <c r="B255" s="145"/>
      <c r="C255" s="145"/>
      <c r="D255" s="146"/>
      <c r="E255" s="137"/>
      <c r="F255" s="138"/>
      <c r="G255" s="139"/>
      <c r="H255" s="423"/>
      <c r="I255" s="350"/>
      <c r="J255" s="362"/>
      <c r="K255" s="363"/>
      <c r="L255" s="364"/>
      <c r="M255" s="365"/>
      <c r="N255" s="366"/>
      <c r="O255" s="358"/>
      <c r="P255" s="359"/>
      <c r="Q255" s="367"/>
      <c r="R255" s="140"/>
      <c r="S255" s="141"/>
      <c r="T255" s="103">
        <f>INDEX(建具一覧表!$B$4:$D$163,MATCH($S255,建具一覧表!$B$4:$B$163,FALSE),2)</f>
        <v>0</v>
      </c>
      <c r="U255" s="103">
        <f>INDEX(建具一覧表!$B$4:$D$163,MATCH($S255,建具一覧表!$B$4:$B$163,FALSE),3)</f>
        <v>0</v>
      </c>
      <c r="V255" s="142"/>
      <c r="W255" s="104">
        <f t="shared" si="294"/>
        <v>0</v>
      </c>
      <c r="X255" s="184"/>
      <c r="Y255" s="143"/>
      <c r="Z255" s="105">
        <f>INDEX(建具一覧表!$H$4:$J$163,MATCH($Y255,建具一覧表!$H$4:$H$163,FALSE),2)</f>
        <v>0</v>
      </c>
      <c r="AA255" s="105">
        <f>INDEX(建具一覧表!$H$4:$J$16343,MATCH($Y255,建具一覧表!$H$4:$H$163,FALSE),3)</f>
        <v>0</v>
      </c>
      <c r="AB255" s="177"/>
      <c r="AC255" s="106">
        <f t="shared" si="293"/>
        <v>0</v>
      </c>
    </row>
    <row r="256" spans="1:29" ht="16.5" customHeight="1">
      <c r="A256" s="144"/>
      <c r="B256" s="145"/>
      <c r="C256" s="145"/>
      <c r="D256" s="146"/>
      <c r="E256" s="147"/>
      <c r="F256" s="148"/>
      <c r="G256" s="149"/>
      <c r="H256" s="333" t="s">
        <v>90</v>
      </c>
      <c r="I256" s="335"/>
      <c r="J256" s="337">
        <f>SUM(J246:J255)</f>
        <v>0</v>
      </c>
      <c r="K256" s="339" t="e">
        <f>W257/F257</f>
        <v>#DIV/0!</v>
      </c>
      <c r="L256" s="341">
        <f>$G$2</f>
        <v>0.03</v>
      </c>
      <c r="M256" s="343" t="e">
        <f>K256-$G$2</f>
        <v>#DIV/0!</v>
      </c>
      <c r="N256" s="345">
        <f>SUM(N246:N255)</f>
        <v>0</v>
      </c>
      <c r="O256" s="339" t="e">
        <f>AC257/G257</f>
        <v>#DIV/0!</v>
      </c>
      <c r="P256" s="341">
        <f>$G$2</f>
        <v>0.03</v>
      </c>
      <c r="Q256" s="347" t="str">
        <f>IF(N256="","",O256-$G$2)</f>
        <v/>
      </c>
      <c r="R256" s="150"/>
      <c r="S256" s="141"/>
      <c r="T256" s="107">
        <f>INDEX(建具一覧表!$B$4:$D$163,MATCH($S256,建具一覧表!$B$4:$B$163,FALSE),2)</f>
        <v>0</v>
      </c>
      <c r="U256" s="107">
        <f>INDEX(建具一覧表!$B$4:$D$163,MATCH($S256,建具一覧表!$B$4:$B$163,FALSE),3)</f>
        <v>0</v>
      </c>
      <c r="V256" s="151"/>
      <c r="W256" s="104">
        <f t="shared" si="294"/>
        <v>0</v>
      </c>
      <c r="X256" s="185"/>
      <c r="Y256" s="143"/>
      <c r="Z256" s="108">
        <f>INDEX(建具一覧表!$H$4:$J$163,MATCH($Y256,建具一覧表!$H$4:$H$163,FALSE),2)</f>
        <v>0</v>
      </c>
      <c r="AA256" s="108">
        <f>INDEX(建具一覧表!$H$4:$J$16343,MATCH($Y256,建具一覧表!$H$4:$H$163,FALSE),3)</f>
        <v>0</v>
      </c>
      <c r="AB256" s="178"/>
      <c r="AC256" s="106">
        <f t="shared" si="293"/>
        <v>0</v>
      </c>
    </row>
    <row r="257" spans="1:29" s="158" customFormat="1" ht="16.5" customHeight="1" thickBot="1">
      <c r="A257" s="152"/>
      <c r="B257" s="153"/>
      <c r="C257" s="153"/>
      <c r="D257" s="154"/>
      <c r="E257" s="155" t="s">
        <v>2</v>
      </c>
      <c r="F257" s="111">
        <f>SUM(F246:F256)</f>
        <v>0</v>
      </c>
      <c r="G257" s="112">
        <f>SUM(G245:G256)</f>
        <v>0</v>
      </c>
      <c r="H257" s="334"/>
      <c r="I257" s="336"/>
      <c r="J257" s="338"/>
      <c r="K257" s="340"/>
      <c r="L257" s="342"/>
      <c r="M257" s="344"/>
      <c r="N257" s="346"/>
      <c r="O257" s="340"/>
      <c r="P257" s="342"/>
      <c r="Q257" s="348"/>
      <c r="R257" s="186"/>
      <c r="S257" s="187"/>
      <c r="T257" s="157"/>
      <c r="U257" s="157"/>
      <c r="V257" s="179"/>
      <c r="W257" s="110">
        <f>SUM(W246:W256)</f>
        <v>0</v>
      </c>
      <c r="X257" s="186"/>
      <c r="Y257" s="156"/>
      <c r="Z257" s="157"/>
      <c r="AA257" s="157"/>
      <c r="AB257" s="179"/>
      <c r="AC257" s="109">
        <f>SUM(AC246:AC256)</f>
        <v>0</v>
      </c>
    </row>
    <row r="258" spans="1:29" s="119" customFormat="1" ht="17.25" customHeight="1" thickTop="1">
      <c r="A258" s="404" t="s">
        <v>84</v>
      </c>
      <c r="B258" s="405"/>
      <c r="C258" s="406" t="s">
        <v>1</v>
      </c>
      <c r="D258" s="407"/>
      <c r="E258" s="323" t="s">
        <v>68</v>
      </c>
      <c r="F258" s="408" t="s">
        <v>70</v>
      </c>
      <c r="G258" s="410" t="s">
        <v>71</v>
      </c>
      <c r="H258" s="412" t="s">
        <v>78</v>
      </c>
      <c r="I258" s="314" t="s">
        <v>72</v>
      </c>
      <c r="J258" s="413" t="s">
        <v>73</v>
      </c>
      <c r="K258" s="377"/>
      <c r="L258" s="377"/>
      <c r="M258" s="378"/>
      <c r="N258" s="413" t="s">
        <v>69</v>
      </c>
      <c r="O258" s="377"/>
      <c r="P258" s="377"/>
      <c r="Q258" s="377"/>
      <c r="R258" s="375" t="s">
        <v>72</v>
      </c>
      <c r="S258" s="377" t="s">
        <v>74</v>
      </c>
      <c r="T258" s="377"/>
      <c r="U258" s="377"/>
      <c r="V258" s="377"/>
      <c r="W258" s="378"/>
      <c r="X258" s="379" t="s">
        <v>72</v>
      </c>
      <c r="Y258" s="381" t="s">
        <v>77</v>
      </c>
      <c r="Z258" s="382"/>
      <c r="AA258" s="382"/>
      <c r="AB258" s="382"/>
      <c r="AC258" s="383"/>
    </row>
    <row r="259" spans="1:29" s="119" customFormat="1" ht="17.25" customHeight="1">
      <c r="A259" s="331"/>
      <c r="B259" s="332"/>
      <c r="C259" s="406"/>
      <c r="D259" s="407"/>
      <c r="E259" s="323"/>
      <c r="F259" s="408"/>
      <c r="G259" s="410"/>
      <c r="H259" s="412"/>
      <c r="I259" s="314"/>
      <c r="J259" s="384" t="s">
        <v>80</v>
      </c>
      <c r="K259" s="384" t="s">
        <v>81</v>
      </c>
      <c r="L259" s="386" t="s">
        <v>82</v>
      </c>
      <c r="M259" s="388" t="s">
        <v>83</v>
      </c>
      <c r="N259" s="390" t="s">
        <v>80</v>
      </c>
      <c r="O259" s="384" t="s">
        <v>81</v>
      </c>
      <c r="P259" s="386" t="s">
        <v>82</v>
      </c>
      <c r="Q259" s="392" t="s">
        <v>83</v>
      </c>
      <c r="R259" s="375"/>
      <c r="S259" s="394" t="s">
        <v>0</v>
      </c>
      <c r="T259" s="396" t="s">
        <v>76</v>
      </c>
      <c r="U259" s="396"/>
      <c r="V259" s="397" t="s">
        <v>75</v>
      </c>
      <c r="W259" s="160" t="s">
        <v>4</v>
      </c>
      <c r="X259" s="379"/>
      <c r="Y259" s="399" t="s">
        <v>0</v>
      </c>
      <c r="Z259" s="401" t="s">
        <v>76</v>
      </c>
      <c r="AA259" s="401"/>
      <c r="AB259" s="402" t="s">
        <v>75</v>
      </c>
      <c r="AC259" s="121" t="s">
        <v>4</v>
      </c>
    </row>
    <row r="260" spans="1:29" s="128" customFormat="1" ht="22.5" customHeight="1">
      <c r="A260" s="414">
        <v>18</v>
      </c>
      <c r="B260" s="415"/>
      <c r="C260" s="418"/>
      <c r="D260" s="419"/>
      <c r="E260" s="324"/>
      <c r="F260" s="409"/>
      <c r="G260" s="411"/>
      <c r="H260" s="395"/>
      <c r="I260" s="315"/>
      <c r="J260" s="385"/>
      <c r="K260" s="385"/>
      <c r="L260" s="387"/>
      <c r="M260" s="389"/>
      <c r="N260" s="391"/>
      <c r="O260" s="385"/>
      <c r="P260" s="387"/>
      <c r="Q260" s="393"/>
      <c r="R260" s="376"/>
      <c r="S260" s="395"/>
      <c r="T260" s="122" t="s">
        <v>5</v>
      </c>
      <c r="U260" s="123" t="s">
        <v>6</v>
      </c>
      <c r="V260" s="398"/>
      <c r="W260" s="161" t="s">
        <v>86</v>
      </c>
      <c r="X260" s="380"/>
      <c r="Y260" s="400"/>
      <c r="Z260" s="125" t="s">
        <v>5</v>
      </c>
      <c r="AA260" s="126" t="s">
        <v>6</v>
      </c>
      <c r="AB260" s="403"/>
      <c r="AC260" s="127" t="s">
        <v>86</v>
      </c>
    </row>
    <row r="261" spans="1:29" ht="16.5" customHeight="1">
      <c r="A261" s="416"/>
      <c r="B261" s="417"/>
      <c r="C261" s="420"/>
      <c r="D261" s="421"/>
      <c r="E261" s="129"/>
      <c r="F261" s="130"/>
      <c r="G261" s="131"/>
      <c r="H261" s="422" t="s">
        <v>79</v>
      </c>
      <c r="I261" s="424" t="s">
        <v>87</v>
      </c>
      <c r="J261" s="425">
        <f>SUMIFS(W261:W271,R261:R271,"北")</f>
        <v>0</v>
      </c>
      <c r="K261" s="426" t="str">
        <f>IF(J261="","",J261/$W$272)</f>
        <v/>
      </c>
      <c r="L261" s="359" t="str">
        <f>IF(J261="","",IF(K261=100%,"",$G$2))</f>
        <v/>
      </c>
      <c r="M261" s="427" t="str">
        <f>IF(J261="","",IF(K261=100%,100%,K261-L261))</f>
        <v/>
      </c>
      <c r="N261" s="428">
        <f>SUMIFS(AC261:AC271,X261:X271,"北")</f>
        <v>0</v>
      </c>
      <c r="O261" s="339" t="str">
        <f>IF(N261="","",N261/AC272)</f>
        <v/>
      </c>
      <c r="P261" s="359" t="str">
        <f>IF(N261="","",IF(O261=100%,"",$G$2))</f>
        <v/>
      </c>
      <c r="Q261" s="429" t="str">
        <f>IF(N261="","",IF(O261=100%,100%,O261-P261))</f>
        <v/>
      </c>
      <c r="R261" s="132"/>
      <c r="S261" s="159"/>
      <c r="T261" s="99">
        <f>INDEX(建具一覧表!$B$4:$D$163,MATCH($S261,建具一覧表!$B$4:$B$163,FALSE),2)</f>
        <v>0</v>
      </c>
      <c r="U261" s="99">
        <f>INDEX(建具一覧表!$B$4:$D$163,MATCH($S261,建具一覧表!$B$4:$B$163,FALSE),3)</f>
        <v>0</v>
      </c>
      <c r="V261" s="134"/>
      <c r="W261" s="100">
        <f>T261*U261*V261</f>
        <v>0</v>
      </c>
      <c r="X261" s="183"/>
      <c r="Y261" s="135"/>
      <c r="Z261" s="101">
        <f>INDEX(建具一覧表!$H$4:$J$163,MATCH($Y261,建具一覧表!$H$4:$H$163,FALSE),2)</f>
        <v>0</v>
      </c>
      <c r="AA261" s="101">
        <f>INDEX(建具一覧表!$H$4:$J$16343,MATCH($Y261,建具一覧表!$H$4:$H$163,FALSE),3)</f>
        <v>0</v>
      </c>
      <c r="AB261" s="176"/>
      <c r="AC261" s="102">
        <f t="shared" ref="AC261:AC271" si="310">Z261*AA261*AB261</f>
        <v>0</v>
      </c>
    </row>
    <row r="262" spans="1:29" ht="16.5" customHeight="1">
      <c r="A262" s="416"/>
      <c r="B262" s="417"/>
      <c r="C262" s="420"/>
      <c r="D262" s="421"/>
      <c r="E262" s="137"/>
      <c r="F262" s="138"/>
      <c r="G262" s="139"/>
      <c r="H262" s="423"/>
      <c r="I262" s="349"/>
      <c r="J262" s="351"/>
      <c r="K262" s="352"/>
      <c r="L262" s="359"/>
      <c r="M262" s="355"/>
      <c r="N262" s="356"/>
      <c r="O262" s="368"/>
      <c r="P262" s="359"/>
      <c r="Q262" s="430"/>
      <c r="R262" s="140"/>
      <c r="S262" s="141"/>
      <c r="T262" s="103">
        <f>INDEX(建具一覧表!$B$4:$D$163,MATCH($S262,建具一覧表!$B$4:$B$163,FALSE),2)</f>
        <v>0</v>
      </c>
      <c r="U262" s="103">
        <f>INDEX(建具一覧表!$B$4:$D$163,MATCH($S262,建具一覧表!$B$4:$B$163,FALSE),3)</f>
        <v>0</v>
      </c>
      <c r="V262" s="142"/>
      <c r="W262" s="104">
        <f t="shared" ref="W262:W271" si="311">T262*U262*V262</f>
        <v>0</v>
      </c>
      <c r="X262" s="184"/>
      <c r="Y262" s="143"/>
      <c r="Z262" s="105">
        <f>INDEX(建具一覧表!$H$4:$J$163,MATCH($Y262,建具一覧表!$H$4:$H$163,FALSE),2)</f>
        <v>0</v>
      </c>
      <c r="AA262" s="105">
        <f>INDEX(建具一覧表!$H$4:$J$16343,MATCH($Y262,建具一覧表!$H$4:$H$163,FALSE),3)</f>
        <v>0</v>
      </c>
      <c r="AB262" s="177"/>
      <c r="AC262" s="106">
        <f t="shared" si="310"/>
        <v>0</v>
      </c>
    </row>
    <row r="263" spans="1:29" ht="16.5" customHeight="1">
      <c r="A263" s="416"/>
      <c r="B263" s="417"/>
      <c r="C263" s="420"/>
      <c r="D263" s="421"/>
      <c r="E263" s="137"/>
      <c r="F263" s="138"/>
      <c r="G263" s="139"/>
      <c r="H263" s="423"/>
      <c r="I263" s="349" t="s">
        <v>88</v>
      </c>
      <c r="J263" s="351">
        <f>SUMIFS(W261:W271,R261:R271,"東")</f>
        <v>0</v>
      </c>
      <c r="K263" s="352" t="str">
        <f>IF(J263="","",J263/$W$272)</f>
        <v/>
      </c>
      <c r="L263" s="353" t="str">
        <f t="shared" ref="L263" si="312">IF(J263="","",IF(K263=100%,"",$G$2))</f>
        <v/>
      </c>
      <c r="M263" s="355" t="str">
        <f>IF(J263="","",IF(K263=100%,100%,K263-L263))</f>
        <v/>
      </c>
      <c r="N263" s="356">
        <f>SUMIFS(AC261:AC271,X261:X271,"東")</f>
        <v>0</v>
      </c>
      <c r="O263" s="357" t="str">
        <f>IF(N263="","",N263/AC272)</f>
        <v/>
      </c>
      <c r="P263" s="359" t="str">
        <f t="shared" ref="P263" si="313">IF(N263="","",IF(O263=100%,"",$G$2))</f>
        <v/>
      </c>
      <c r="Q263" s="360" t="str">
        <f t="shared" ref="Q263" si="314">IF(N263="","",IF(O263=100%,100%,O263-P263))</f>
        <v/>
      </c>
      <c r="R263" s="140"/>
      <c r="S263" s="141"/>
      <c r="T263" s="103">
        <f>INDEX(建具一覧表!$B$4:$D$163,MATCH($S263,建具一覧表!$B$4:$B$163,FALSE),2)</f>
        <v>0</v>
      </c>
      <c r="U263" s="103">
        <f>INDEX(建具一覧表!$B$4:$D$163,MATCH($S263,建具一覧表!$B$4:$B$163,FALSE),3)</f>
        <v>0</v>
      </c>
      <c r="V263" s="142"/>
      <c r="W263" s="104">
        <f t="shared" si="311"/>
        <v>0</v>
      </c>
      <c r="X263" s="184"/>
      <c r="Y263" s="143"/>
      <c r="Z263" s="105">
        <f>INDEX(建具一覧表!$H$4:$J$163,MATCH($Y263,建具一覧表!$H$4:$H$163,FALSE),2)</f>
        <v>0</v>
      </c>
      <c r="AA263" s="105">
        <f>INDEX(建具一覧表!$H$4:$J$16343,MATCH($Y263,建具一覧表!$H$4:$H$163,FALSE),3)</f>
        <v>0</v>
      </c>
      <c r="AB263" s="177"/>
      <c r="AC263" s="106">
        <f t="shared" si="310"/>
        <v>0</v>
      </c>
    </row>
    <row r="264" spans="1:29" ht="16.5" customHeight="1">
      <c r="A264" s="369" t="s">
        <v>85</v>
      </c>
      <c r="B264" s="370"/>
      <c r="C264" s="370"/>
      <c r="D264" s="371"/>
      <c r="E264" s="137"/>
      <c r="F264" s="138"/>
      <c r="G264" s="139"/>
      <c r="H264" s="423"/>
      <c r="I264" s="349"/>
      <c r="J264" s="351"/>
      <c r="K264" s="352"/>
      <c r="L264" s="354"/>
      <c r="M264" s="355"/>
      <c r="N264" s="356"/>
      <c r="O264" s="368"/>
      <c r="P264" s="359"/>
      <c r="Q264" s="361"/>
      <c r="R264" s="140"/>
      <c r="S264" s="141"/>
      <c r="T264" s="103">
        <f>INDEX(建具一覧表!$B$4:$D$163,MATCH($S264,建具一覧表!$B$4:$B$163,FALSE),2)</f>
        <v>0</v>
      </c>
      <c r="U264" s="103">
        <f>INDEX(建具一覧表!$B$4:$D$163,MATCH($S264,建具一覧表!$B$4:$B$163,FALSE),3)</f>
        <v>0</v>
      </c>
      <c r="V264" s="142"/>
      <c r="W264" s="104">
        <f t="shared" si="311"/>
        <v>0</v>
      </c>
      <c r="X264" s="184"/>
      <c r="Y264" s="143"/>
      <c r="Z264" s="105">
        <f>INDEX(建具一覧表!$H$4:$J$163,MATCH($Y264,建具一覧表!$H$4:$H$163,FALSE),2)</f>
        <v>0</v>
      </c>
      <c r="AA264" s="105">
        <f>INDEX(建具一覧表!$H$4:$J$16343,MATCH($Y264,建具一覧表!$H$4:$H$163,FALSE),3)</f>
        <v>0</v>
      </c>
      <c r="AB264" s="177"/>
      <c r="AC264" s="106">
        <f t="shared" si="310"/>
        <v>0</v>
      </c>
    </row>
    <row r="265" spans="1:29" ht="16.5" customHeight="1">
      <c r="A265" s="372"/>
      <c r="B265" s="373"/>
      <c r="C265" s="373"/>
      <c r="D265" s="374"/>
      <c r="E265" s="137"/>
      <c r="F265" s="138"/>
      <c r="G265" s="139"/>
      <c r="H265" s="423"/>
      <c r="I265" s="349" t="s">
        <v>7</v>
      </c>
      <c r="J265" s="351">
        <f>SUMIFS(W261:W271,R261:R271,"南")</f>
        <v>0</v>
      </c>
      <c r="K265" s="352" t="str">
        <f>IF(J265="","",J265/$W$272)</f>
        <v/>
      </c>
      <c r="L265" s="353" t="str">
        <f t="shared" ref="L265" si="315">IF(J265="","",IF(K265=100%,"",$G$2))</f>
        <v/>
      </c>
      <c r="M265" s="355" t="str">
        <f t="shared" ref="M265" si="316">IF(J265="","",IF(K265=100%,100%,K265-L265))</f>
        <v/>
      </c>
      <c r="N265" s="356">
        <f>SUMIFS(AC261:AC271,X261:X271,"南")</f>
        <v>0</v>
      </c>
      <c r="O265" s="357" t="str">
        <f>IF(N265="","",N265/AC272)</f>
        <v/>
      </c>
      <c r="P265" s="359" t="str">
        <f t="shared" ref="P265" si="317">IF(N265="","",IF(O265=100%,"",$G$2))</f>
        <v/>
      </c>
      <c r="Q265" s="360" t="str">
        <f t="shared" ref="Q265" si="318">IF(N265="","",IF(O265=100%,100%,O265-P265))</f>
        <v/>
      </c>
      <c r="R265" s="140"/>
      <c r="S265" s="141"/>
      <c r="T265" s="103">
        <f>INDEX(建具一覧表!$B$4:$D$163,MATCH($S265,建具一覧表!$B$4:$B$163,FALSE),2)</f>
        <v>0</v>
      </c>
      <c r="U265" s="103">
        <f>INDEX(建具一覧表!$B$4:$D$163,MATCH($S265,建具一覧表!$B$4:$B$163,FALSE),3)</f>
        <v>0</v>
      </c>
      <c r="V265" s="142"/>
      <c r="W265" s="104">
        <f t="shared" si="311"/>
        <v>0</v>
      </c>
      <c r="X265" s="184"/>
      <c r="Y265" s="143"/>
      <c r="Z265" s="105">
        <f>INDEX(建具一覧表!$H$4:$J$163,MATCH($Y265,建具一覧表!$H$4:$H$163,FALSE),2)</f>
        <v>0</v>
      </c>
      <c r="AA265" s="105">
        <f>INDEX(建具一覧表!$H$4:$J$16343,MATCH($Y265,建具一覧表!$H$4:$H$163,FALSE),3)</f>
        <v>0</v>
      </c>
      <c r="AB265" s="177"/>
      <c r="AC265" s="106">
        <f t="shared" si="310"/>
        <v>0</v>
      </c>
    </row>
    <row r="266" spans="1:29" ht="16.5" customHeight="1">
      <c r="A266" s="144"/>
      <c r="B266" s="145"/>
      <c r="C266" s="145"/>
      <c r="D266" s="146"/>
      <c r="E266" s="137"/>
      <c r="F266" s="138"/>
      <c r="G266" s="139"/>
      <c r="H266" s="423"/>
      <c r="I266" s="349"/>
      <c r="J266" s="351"/>
      <c r="K266" s="352"/>
      <c r="L266" s="354"/>
      <c r="M266" s="355"/>
      <c r="N266" s="356"/>
      <c r="O266" s="368"/>
      <c r="P266" s="359"/>
      <c r="Q266" s="361"/>
      <c r="R266" s="140"/>
      <c r="S266" s="141"/>
      <c r="T266" s="103">
        <f>INDEX(建具一覧表!$B$4:$D$163,MATCH($S266,建具一覧表!$B$4:$B$163,FALSE),2)</f>
        <v>0</v>
      </c>
      <c r="U266" s="103">
        <f>INDEX(建具一覧表!$B$4:$D$163,MATCH($S266,建具一覧表!$B$4:$B$163,FALSE),3)</f>
        <v>0</v>
      </c>
      <c r="V266" s="142"/>
      <c r="W266" s="104">
        <f t="shared" si="311"/>
        <v>0</v>
      </c>
      <c r="X266" s="184"/>
      <c r="Y266" s="143"/>
      <c r="Z266" s="105">
        <f>INDEX(建具一覧表!$H$4:$J$163,MATCH($Y266,建具一覧表!$H$4:$H$163,FALSE),2)</f>
        <v>0</v>
      </c>
      <c r="AA266" s="105">
        <f>INDEX(建具一覧表!$H$4:$J$16343,MATCH($Y266,建具一覧表!$H$4:$H$163,FALSE),3)</f>
        <v>0</v>
      </c>
      <c r="AB266" s="177"/>
      <c r="AC266" s="106">
        <f t="shared" si="310"/>
        <v>0</v>
      </c>
    </row>
    <row r="267" spans="1:29" ht="16.5" customHeight="1">
      <c r="A267" s="144"/>
      <c r="B267" s="145"/>
      <c r="C267" s="145"/>
      <c r="D267" s="146"/>
      <c r="E267" s="137"/>
      <c r="F267" s="138"/>
      <c r="G267" s="139"/>
      <c r="H267" s="423"/>
      <c r="I267" s="349" t="s">
        <v>8</v>
      </c>
      <c r="J267" s="351">
        <f>SUMIFS(W261:W271,R261:R271,"西")</f>
        <v>0</v>
      </c>
      <c r="K267" s="352" t="str">
        <f>IF(J267="","",J267/$W$272)</f>
        <v/>
      </c>
      <c r="L267" s="353" t="str">
        <f t="shared" ref="L267" si="319">IF(J267="","",IF(K267=100%,"",$G$2))</f>
        <v/>
      </c>
      <c r="M267" s="355" t="str">
        <f t="shared" ref="M267" si="320">IF(J267="","",IF(K267=100%,100%,K267-L267))</f>
        <v/>
      </c>
      <c r="N267" s="356">
        <f>SUMIFS(AC261:AC271,X261:X271,"西")</f>
        <v>0</v>
      </c>
      <c r="O267" s="357" t="str">
        <f>IF(N267="","",N267/AC272)</f>
        <v/>
      </c>
      <c r="P267" s="359" t="str">
        <f t="shared" ref="P267" si="321">IF(N267="","",IF(O267=100%,"",$G$2))</f>
        <v/>
      </c>
      <c r="Q267" s="360" t="str">
        <f t="shared" ref="Q267" si="322">IF(N267="","",IF(O267=100%,100%,O267-P267))</f>
        <v/>
      </c>
      <c r="R267" s="140"/>
      <c r="S267" s="141"/>
      <c r="T267" s="103">
        <f>INDEX(建具一覧表!$B$4:$D$163,MATCH($S267,建具一覧表!$B$4:$B$163,FALSE),2)</f>
        <v>0</v>
      </c>
      <c r="U267" s="103">
        <f>INDEX(建具一覧表!$B$4:$D$163,MATCH($S267,建具一覧表!$B$4:$B$163,FALSE),3)</f>
        <v>0</v>
      </c>
      <c r="V267" s="142"/>
      <c r="W267" s="104">
        <f t="shared" si="311"/>
        <v>0</v>
      </c>
      <c r="X267" s="184"/>
      <c r="Y267" s="143"/>
      <c r="Z267" s="105">
        <f>INDEX(建具一覧表!$H$4:$J$163,MATCH($Y267,建具一覧表!$H$4:$H$163,FALSE),2)</f>
        <v>0</v>
      </c>
      <c r="AA267" s="105">
        <f>INDEX(建具一覧表!$H$4:$J$16343,MATCH($Y267,建具一覧表!$H$4:$H$163,FALSE),3)</f>
        <v>0</v>
      </c>
      <c r="AB267" s="177"/>
      <c r="AC267" s="106">
        <f t="shared" si="310"/>
        <v>0</v>
      </c>
    </row>
    <row r="268" spans="1:29" ht="16.5" customHeight="1">
      <c r="A268" s="144"/>
      <c r="B268" s="145"/>
      <c r="C268" s="145"/>
      <c r="D268" s="146"/>
      <c r="E268" s="137"/>
      <c r="F268" s="138"/>
      <c r="G268" s="139"/>
      <c r="H268" s="423"/>
      <c r="I268" s="350"/>
      <c r="J268" s="351"/>
      <c r="K268" s="352"/>
      <c r="L268" s="354"/>
      <c r="M268" s="355"/>
      <c r="N268" s="356"/>
      <c r="O268" s="358"/>
      <c r="P268" s="359"/>
      <c r="Q268" s="361"/>
      <c r="R268" s="140"/>
      <c r="S268" s="141"/>
      <c r="T268" s="103">
        <f>INDEX(建具一覧表!$B$4:$D$163,MATCH($S268,建具一覧表!$B$4:$B$163,FALSE),2)</f>
        <v>0</v>
      </c>
      <c r="U268" s="103">
        <f>INDEX(建具一覧表!$B$4:$D$163,MATCH($S268,建具一覧表!$B$4:$B$163,FALSE),3)</f>
        <v>0</v>
      </c>
      <c r="V268" s="142"/>
      <c r="W268" s="104">
        <f t="shared" si="311"/>
        <v>0</v>
      </c>
      <c r="X268" s="184"/>
      <c r="Y268" s="143"/>
      <c r="Z268" s="105">
        <f>INDEX(建具一覧表!$H$4:$J$163,MATCH($Y268,建具一覧表!$H$4:$H$163,FALSE),2)</f>
        <v>0</v>
      </c>
      <c r="AA268" s="105">
        <f>INDEX(建具一覧表!$H$4:$J$16343,MATCH($Y268,建具一覧表!$H$4:$H$163,FALSE),3)</f>
        <v>0</v>
      </c>
      <c r="AB268" s="177"/>
      <c r="AC268" s="106">
        <f t="shared" si="310"/>
        <v>0</v>
      </c>
    </row>
    <row r="269" spans="1:29" ht="16.5" customHeight="1">
      <c r="A269" s="144"/>
      <c r="B269" s="145"/>
      <c r="C269" s="145"/>
      <c r="D269" s="146"/>
      <c r="E269" s="137"/>
      <c r="F269" s="138"/>
      <c r="G269" s="139"/>
      <c r="H269" s="423"/>
      <c r="I269" s="349" t="s">
        <v>89</v>
      </c>
      <c r="J269" s="351">
        <f>SUMIFS(W261:W271,R261:R271,"真上")</f>
        <v>0</v>
      </c>
      <c r="K269" s="352" t="str">
        <f>IF(J269="","",J269/$W$272)</f>
        <v/>
      </c>
      <c r="L269" s="353" t="str">
        <f t="shared" ref="L269" si="323">IF(J269="","",IF(K269=100%,"",$G$2))</f>
        <v/>
      </c>
      <c r="M269" s="355" t="str">
        <f t="shared" ref="M269" si="324">IF(J269="","",IF(K269=100%,100%,K269-L269))</f>
        <v/>
      </c>
      <c r="N269" s="356">
        <f>SUMIFS(AC261:AC271,X261:X271,"真上")</f>
        <v>0</v>
      </c>
      <c r="O269" s="357" t="str">
        <f>IF(N269="","",N269/AC274)</f>
        <v/>
      </c>
      <c r="P269" s="359" t="str">
        <f t="shared" ref="P269" si="325">IF(N269="","",IF(O269=100%,"",$G$2))</f>
        <v/>
      </c>
      <c r="Q269" s="360" t="str">
        <f t="shared" ref="Q269" si="326">IF(N269="","",IF(O269=100%,100%,O269-P269))</f>
        <v/>
      </c>
      <c r="R269" s="140"/>
      <c r="S269" s="141"/>
      <c r="T269" s="103">
        <f>INDEX(建具一覧表!$B$4:$D$163,MATCH($S269,建具一覧表!$B$4:$B$163,FALSE),2)</f>
        <v>0</v>
      </c>
      <c r="U269" s="103">
        <f>INDEX(建具一覧表!$B$4:$D$163,MATCH($S269,建具一覧表!$B$4:$B$163,FALSE),3)</f>
        <v>0</v>
      </c>
      <c r="V269" s="142"/>
      <c r="W269" s="104">
        <f t="shared" si="311"/>
        <v>0</v>
      </c>
      <c r="X269" s="184"/>
      <c r="Y269" s="143"/>
      <c r="Z269" s="105">
        <f>INDEX(建具一覧表!$H$4:$J$163,MATCH($Y269,建具一覧表!$H$4:$H$163,FALSE),2)</f>
        <v>0</v>
      </c>
      <c r="AA269" s="105">
        <f>INDEX(建具一覧表!$H$4:$J$16343,MATCH($Y269,建具一覧表!$H$4:$H$163,FALSE),3)</f>
        <v>0</v>
      </c>
      <c r="AB269" s="177"/>
      <c r="AC269" s="106">
        <f t="shared" si="310"/>
        <v>0</v>
      </c>
    </row>
    <row r="270" spans="1:29" ht="16.5" customHeight="1">
      <c r="A270" s="144"/>
      <c r="B270" s="145"/>
      <c r="C270" s="145"/>
      <c r="D270" s="146"/>
      <c r="E270" s="137"/>
      <c r="F270" s="138"/>
      <c r="G270" s="139"/>
      <c r="H270" s="423"/>
      <c r="I270" s="350"/>
      <c r="J270" s="362"/>
      <c r="K270" s="363"/>
      <c r="L270" s="364"/>
      <c r="M270" s="365"/>
      <c r="N270" s="366"/>
      <c r="O270" s="358"/>
      <c r="P270" s="359"/>
      <c r="Q270" s="367"/>
      <c r="R270" s="140"/>
      <c r="S270" s="141"/>
      <c r="T270" s="103">
        <f>INDEX(建具一覧表!$B$4:$D$163,MATCH($S270,建具一覧表!$B$4:$B$163,FALSE),2)</f>
        <v>0</v>
      </c>
      <c r="U270" s="103">
        <f>INDEX(建具一覧表!$B$4:$D$163,MATCH($S270,建具一覧表!$B$4:$B$163,FALSE),3)</f>
        <v>0</v>
      </c>
      <c r="V270" s="142"/>
      <c r="W270" s="104">
        <f t="shared" si="311"/>
        <v>0</v>
      </c>
      <c r="X270" s="184"/>
      <c r="Y270" s="143"/>
      <c r="Z270" s="105">
        <f>INDEX(建具一覧表!$H$4:$J$163,MATCH($Y270,建具一覧表!$H$4:$H$163,FALSE),2)</f>
        <v>0</v>
      </c>
      <c r="AA270" s="105">
        <f>INDEX(建具一覧表!$H$4:$J$16343,MATCH($Y270,建具一覧表!$H$4:$H$163,FALSE),3)</f>
        <v>0</v>
      </c>
      <c r="AB270" s="177"/>
      <c r="AC270" s="106">
        <f t="shared" si="310"/>
        <v>0</v>
      </c>
    </row>
    <row r="271" spans="1:29" ht="16.5" customHeight="1">
      <c r="A271" s="144"/>
      <c r="B271" s="145"/>
      <c r="C271" s="145"/>
      <c r="D271" s="146"/>
      <c r="E271" s="147"/>
      <c r="F271" s="148"/>
      <c r="G271" s="149"/>
      <c r="H271" s="333" t="s">
        <v>90</v>
      </c>
      <c r="I271" s="335"/>
      <c r="J271" s="337">
        <f>SUM(J261:J270)</f>
        <v>0</v>
      </c>
      <c r="K271" s="339" t="e">
        <f>W272/F272</f>
        <v>#DIV/0!</v>
      </c>
      <c r="L271" s="341">
        <f>$G$2</f>
        <v>0.03</v>
      </c>
      <c r="M271" s="343" t="e">
        <f>K271-$G$2</f>
        <v>#DIV/0!</v>
      </c>
      <c r="N271" s="345">
        <f>SUM(N261:N270)</f>
        <v>0</v>
      </c>
      <c r="O271" s="339" t="e">
        <f>AC272/G272</f>
        <v>#DIV/0!</v>
      </c>
      <c r="P271" s="341">
        <f>$G$2</f>
        <v>0.03</v>
      </c>
      <c r="Q271" s="347" t="str">
        <f>IF(N271="","",O271-$G$2)</f>
        <v/>
      </c>
      <c r="R271" s="150"/>
      <c r="S271" s="141"/>
      <c r="T271" s="107">
        <f>INDEX(建具一覧表!$B$4:$D$163,MATCH($S271,建具一覧表!$B$4:$B$163,FALSE),2)</f>
        <v>0</v>
      </c>
      <c r="U271" s="107">
        <f>INDEX(建具一覧表!$B$4:$D$163,MATCH($S271,建具一覧表!$B$4:$B$163,FALSE),3)</f>
        <v>0</v>
      </c>
      <c r="V271" s="151"/>
      <c r="W271" s="104">
        <f t="shared" si="311"/>
        <v>0</v>
      </c>
      <c r="X271" s="185"/>
      <c r="Y271" s="143"/>
      <c r="Z271" s="108">
        <f>INDEX(建具一覧表!$H$4:$J$163,MATCH($Y271,建具一覧表!$H$4:$H$163,FALSE),2)</f>
        <v>0</v>
      </c>
      <c r="AA271" s="108">
        <f>INDEX(建具一覧表!$H$4:$J$16343,MATCH($Y271,建具一覧表!$H$4:$H$163,FALSE),3)</f>
        <v>0</v>
      </c>
      <c r="AB271" s="178"/>
      <c r="AC271" s="106">
        <f t="shared" si="310"/>
        <v>0</v>
      </c>
    </row>
    <row r="272" spans="1:29" s="158" customFormat="1" ht="16.5" customHeight="1" thickBot="1">
      <c r="A272" s="162"/>
      <c r="B272" s="163"/>
      <c r="C272" s="163"/>
      <c r="D272" s="164"/>
      <c r="E272" s="155" t="s">
        <v>2</v>
      </c>
      <c r="F272" s="111">
        <f>SUM(F261:F271)</f>
        <v>0</v>
      </c>
      <c r="G272" s="112">
        <f>SUM(G260:G271)</f>
        <v>0</v>
      </c>
      <c r="H272" s="334"/>
      <c r="I272" s="336"/>
      <c r="J272" s="338"/>
      <c r="K272" s="340"/>
      <c r="L272" s="342"/>
      <c r="M272" s="344"/>
      <c r="N272" s="346"/>
      <c r="O272" s="340"/>
      <c r="P272" s="342"/>
      <c r="Q272" s="348"/>
      <c r="R272" s="186"/>
      <c r="S272" s="187"/>
      <c r="T272" s="157"/>
      <c r="U272" s="157"/>
      <c r="V272" s="179"/>
      <c r="W272" s="110">
        <f>SUM(W261:W271)</f>
        <v>0</v>
      </c>
      <c r="X272" s="186"/>
      <c r="Y272" s="156"/>
      <c r="Z272" s="157"/>
      <c r="AA272" s="157"/>
      <c r="AB272" s="179"/>
      <c r="AC272" s="109">
        <f>SUM(AC261:AC271)</f>
        <v>0</v>
      </c>
    </row>
    <row r="273" spans="1:29" s="119" customFormat="1" ht="17.25" customHeight="1" thickTop="1">
      <c r="A273" s="329" t="s">
        <v>84</v>
      </c>
      <c r="B273" s="330"/>
      <c r="C273" s="325" t="s">
        <v>1</v>
      </c>
      <c r="D273" s="326"/>
      <c r="E273" s="443" t="s">
        <v>68</v>
      </c>
      <c r="F273" s="444" t="s">
        <v>70</v>
      </c>
      <c r="G273" s="445" t="s">
        <v>71</v>
      </c>
      <c r="H273" s="446" t="s">
        <v>78</v>
      </c>
      <c r="I273" s="447" t="s">
        <v>72</v>
      </c>
      <c r="J273" s="448" t="s">
        <v>73</v>
      </c>
      <c r="K273" s="437"/>
      <c r="L273" s="437"/>
      <c r="M273" s="438"/>
      <c r="N273" s="449" t="s">
        <v>69</v>
      </c>
      <c r="O273" s="441"/>
      <c r="P273" s="441"/>
      <c r="Q273" s="441"/>
      <c r="R273" s="436" t="s">
        <v>72</v>
      </c>
      <c r="S273" s="437" t="s">
        <v>74</v>
      </c>
      <c r="T273" s="437"/>
      <c r="U273" s="437"/>
      <c r="V273" s="437"/>
      <c r="W273" s="438"/>
      <c r="X273" s="439" t="s">
        <v>72</v>
      </c>
      <c r="Y273" s="440" t="s">
        <v>77</v>
      </c>
      <c r="Z273" s="441"/>
      <c r="AA273" s="441"/>
      <c r="AB273" s="441"/>
      <c r="AC273" s="442"/>
    </row>
    <row r="274" spans="1:29" s="119" customFormat="1" ht="17.25" customHeight="1">
      <c r="A274" s="331"/>
      <c r="B274" s="332"/>
      <c r="C274" s="406"/>
      <c r="D274" s="407"/>
      <c r="E274" s="323"/>
      <c r="F274" s="408"/>
      <c r="G274" s="320"/>
      <c r="H274" s="412"/>
      <c r="I274" s="314"/>
      <c r="J274" s="384" t="s">
        <v>80</v>
      </c>
      <c r="K274" s="384" t="s">
        <v>81</v>
      </c>
      <c r="L274" s="386" t="s">
        <v>82</v>
      </c>
      <c r="M274" s="388" t="s">
        <v>83</v>
      </c>
      <c r="N274" s="431" t="s">
        <v>80</v>
      </c>
      <c r="O274" s="384" t="s">
        <v>81</v>
      </c>
      <c r="P274" s="386" t="s">
        <v>82</v>
      </c>
      <c r="Q274" s="433" t="s">
        <v>83</v>
      </c>
      <c r="R274" s="375"/>
      <c r="S274" s="394" t="s">
        <v>0</v>
      </c>
      <c r="T274" s="396" t="s">
        <v>76</v>
      </c>
      <c r="U274" s="396"/>
      <c r="V274" s="397" t="s">
        <v>75</v>
      </c>
      <c r="W274" s="120" t="s">
        <v>4</v>
      </c>
      <c r="X274" s="379"/>
      <c r="Y274" s="399" t="s">
        <v>0</v>
      </c>
      <c r="Z274" s="401" t="s">
        <v>76</v>
      </c>
      <c r="AA274" s="401"/>
      <c r="AB274" s="402" t="s">
        <v>75</v>
      </c>
      <c r="AC274" s="121" t="s">
        <v>4</v>
      </c>
    </row>
    <row r="275" spans="1:29" s="128" customFormat="1" ht="22.5" customHeight="1">
      <c r="A275" s="414">
        <v>19</v>
      </c>
      <c r="B275" s="415"/>
      <c r="C275" s="418"/>
      <c r="D275" s="419"/>
      <c r="E275" s="324"/>
      <c r="F275" s="409"/>
      <c r="G275" s="321"/>
      <c r="H275" s="395"/>
      <c r="I275" s="315"/>
      <c r="J275" s="385"/>
      <c r="K275" s="385"/>
      <c r="L275" s="387"/>
      <c r="M275" s="389"/>
      <c r="N275" s="432"/>
      <c r="O275" s="385"/>
      <c r="P275" s="387"/>
      <c r="Q275" s="434"/>
      <c r="R275" s="376"/>
      <c r="S275" s="395"/>
      <c r="T275" s="122" t="s">
        <v>5</v>
      </c>
      <c r="U275" s="123" t="s">
        <v>6</v>
      </c>
      <c r="V275" s="398"/>
      <c r="W275" s="124" t="s">
        <v>86</v>
      </c>
      <c r="X275" s="380"/>
      <c r="Y275" s="400"/>
      <c r="Z275" s="125" t="s">
        <v>5</v>
      </c>
      <c r="AA275" s="126" t="s">
        <v>6</v>
      </c>
      <c r="AB275" s="403"/>
      <c r="AC275" s="127" t="s">
        <v>86</v>
      </c>
    </row>
    <row r="276" spans="1:29" ht="16.5" customHeight="1">
      <c r="A276" s="416"/>
      <c r="B276" s="417"/>
      <c r="C276" s="420"/>
      <c r="D276" s="421"/>
      <c r="E276" s="129"/>
      <c r="F276" s="130"/>
      <c r="G276" s="131"/>
      <c r="H276" s="422" t="s">
        <v>79</v>
      </c>
      <c r="I276" s="424" t="s">
        <v>87</v>
      </c>
      <c r="J276" s="425">
        <f>SUMIFS(W276:W286,R276:R286,"北")</f>
        <v>0</v>
      </c>
      <c r="K276" s="426" t="str">
        <f>IF(J276="","",J276/$W$287)</f>
        <v/>
      </c>
      <c r="L276" s="359" t="str">
        <f>IF(J276="","",IF(K276=100%,"",$G$2))</f>
        <v/>
      </c>
      <c r="M276" s="427" t="str">
        <f>IF(J276="","",IF(K276=100%,100%,K276-L276))</f>
        <v/>
      </c>
      <c r="N276" s="428">
        <f>SUMIFS(AC276:AC286,X276:X286,"北")</f>
        <v>0</v>
      </c>
      <c r="O276" s="339" t="str">
        <f>IF(N276="","",N276/AC287)</f>
        <v/>
      </c>
      <c r="P276" s="359" t="str">
        <f>IF(N276="","",IF(O276=100%,"",$G$2))</f>
        <v/>
      </c>
      <c r="Q276" s="429" t="str">
        <f>IF(N276="","",IF(O276=100%,100%,O276-P276))</f>
        <v/>
      </c>
      <c r="R276" s="132"/>
      <c r="S276" s="159"/>
      <c r="T276" s="99">
        <f>INDEX(建具一覧表!$B$4:$D$163,MATCH($S276,建具一覧表!$B$4:$B$163,FALSE),2)</f>
        <v>0</v>
      </c>
      <c r="U276" s="99">
        <f>INDEX(建具一覧表!$B$4:$D$163,MATCH($S276,建具一覧表!$B$4:$B$163,FALSE),3)</f>
        <v>0</v>
      </c>
      <c r="V276" s="134"/>
      <c r="W276" s="100">
        <f>T276*U276*V276</f>
        <v>0</v>
      </c>
      <c r="X276" s="183"/>
      <c r="Y276" s="135"/>
      <c r="Z276" s="101">
        <f>INDEX(建具一覧表!$H$4:$J$163,MATCH($Y276,建具一覧表!$H$4:$H$163,FALSE),2)</f>
        <v>0</v>
      </c>
      <c r="AA276" s="101">
        <f>INDEX(建具一覧表!$H$4:$J$16343,MATCH($Y276,建具一覧表!$H$4:$H$163,FALSE),3)</f>
        <v>0</v>
      </c>
      <c r="AB276" s="176"/>
      <c r="AC276" s="102">
        <f t="shared" ref="AC276:AC286" si="327">Z276*AA276*AB276</f>
        <v>0</v>
      </c>
    </row>
    <row r="277" spans="1:29" ht="16.5" customHeight="1">
      <c r="A277" s="416"/>
      <c r="B277" s="417"/>
      <c r="C277" s="420"/>
      <c r="D277" s="421"/>
      <c r="E277" s="137"/>
      <c r="F277" s="138"/>
      <c r="G277" s="139"/>
      <c r="H277" s="423"/>
      <c r="I277" s="349"/>
      <c r="J277" s="351"/>
      <c r="K277" s="352"/>
      <c r="L277" s="359"/>
      <c r="M277" s="355"/>
      <c r="N277" s="356"/>
      <c r="O277" s="368"/>
      <c r="P277" s="359"/>
      <c r="Q277" s="430"/>
      <c r="R277" s="140"/>
      <c r="S277" s="141"/>
      <c r="T277" s="103">
        <f>INDEX(建具一覧表!$B$4:$D$163,MATCH($S277,建具一覧表!$B$4:$B$163,FALSE),2)</f>
        <v>0</v>
      </c>
      <c r="U277" s="103">
        <f>INDEX(建具一覧表!$B$4:$D$163,MATCH($S277,建具一覧表!$B$4:$B$163,FALSE),3)</f>
        <v>0</v>
      </c>
      <c r="V277" s="142"/>
      <c r="W277" s="104">
        <f t="shared" ref="W277:W286" si="328">T277*U277*V277</f>
        <v>0</v>
      </c>
      <c r="X277" s="184"/>
      <c r="Y277" s="143"/>
      <c r="Z277" s="105">
        <f>INDEX(建具一覧表!$H$4:$J$163,MATCH($Y277,建具一覧表!$H$4:$H$163,FALSE),2)</f>
        <v>0</v>
      </c>
      <c r="AA277" s="105">
        <f>INDEX(建具一覧表!$H$4:$J$16343,MATCH($Y277,建具一覧表!$H$4:$H$163,FALSE),3)</f>
        <v>0</v>
      </c>
      <c r="AB277" s="177"/>
      <c r="AC277" s="106">
        <f t="shared" si="327"/>
        <v>0</v>
      </c>
    </row>
    <row r="278" spans="1:29" ht="16.5" customHeight="1">
      <c r="A278" s="416"/>
      <c r="B278" s="417"/>
      <c r="C278" s="420"/>
      <c r="D278" s="421"/>
      <c r="E278" s="137"/>
      <c r="F278" s="138"/>
      <c r="G278" s="139"/>
      <c r="H278" s="423"/>
      <c r="I278" s="349" t="s">
        <v>88</v>
      </c>
      <c r="J278" s="351">
        <f>SUMIFS(W276:W286,R276:R286,"東")</f>
        <v>0</v>
      </c>
      <c r="K278" s="352" t="str">
        <f>IF(J278="","",J278/$W$287)</f>
        <v/>
      </c>
      <c r="L278" s="353" t="str">
        <f t="shared" ref="L278" si="329">IF(J278="","",IF(K278=100%,"",$G$2))</f>
        <v/>
      </c>
      <c r="M278" s="355" t="str">
        <f>IF(J278="","",IF(K278=100%,100%,K278-L278))</f>
        <v/>
      </c>
      <c r="N278" s="356">
        <f>SUMIFS(AC276:AC286,X276:X286,"東")</f>
        <v>0</v>
      </c>
      <c r="O278" s="357" t="str">
        <f>IF(N278="","",N278/AC287)</f>
        <v/>
      </c>
      <c r="P278" s="359" t="str">
        <f t="shared" ref="P278" si="330">IF(N278="","",IF(O278=100%,"",$G$2))</f>
        <v/>
      </c>
      <c r="Q278" s="360" t="str">
        <f t="shared" ref="Q278" si="331">IF(N278="","",IF(O278=100%,100%,O278-P278))</f>
        <v/>
      </c>
      <c r="R278" s="140"/>
      <c r="S278" s="141"/>
      <c r="T278" s="103">
        <f>INDEX(建具一覧表!$B$4:$D$163,MATCH($S278,建具一覧表!$B$4:$B$163,FALSE),2)</f>
        <v>0</v>
      </c>
      <c r="U278" s="103">
        <f>INDEX(建具一覧表!$B$4:$D$163,MATCH($S278,建具一覧表!$B$4:$B$163,FALSE),3)</f>
        <v>0</v>
      </c>
      <c r="V278" s="142"/>
      <c r="W278" s="104">
        <f t="shared" si="328"/>
        <v>0</v>
      </c>
      <c r="X278" s="184"/>
      <c r="Y278" s="143"/>
      <c r="Z278" s="105">
        <f>INDEX(建具一覧表!$H$4:$J$163,MATCH($Y278,建具一覧表!$H$4:$H$163,FALSE),2)</f>
        <v>0</v>
      </c>
      <c r="AA278" s="105">
        <f>INDEX(建具一覧表!$H$4:$J$16343,MATCH($Y278,建具一覧表!$H$4:$H$163,FALSE),3)</f>
        <v>0</v>
      </c>
      <c r="AB278" s="177"/>
      <c r="AC278" s="106">
        <f t="shared" si="327"/>
        <v>0</v>
      </c>
    </row>
    <row r="279" spans="1:29" ht="16.5" customHeight="1">
      <c r="A279" s="369" t="s">
        <v>85</v>
      </c>
      <c r="B279" s="370"/>
      <c r="C279" s="370"/>
      <c r="D279" s="371"/>
      <c r="E279" s="137"/>
      <c r="F279" s="138"/>
      <c r="G279" s="139"/>
      <c r="H279" s="423"/>
      <c r="I279" s="349"/>
      <c r="J279" s="351"/>
      <c r="K279" s="352"/>
      <c r="L279" s="354"/>
      <c r="M279" s="355"/>
      <c r="N279" s="356"/>
      <c r="O279" s="368"/>
      <c r="P279" s="359"/>
      <c r="Q279" s="361"/>
      <c r="R279" s="140"/>
      <c r="S279" s="141"/>
      <c r="T279" s="103">
        <f>INDEX(建具一覧表!$B$4:$D$163,MATCH($S279,建具一覧表!$B$4:$B$163,FALSE),2)</f>
        <v>0</v>
      </c>
      <c r="U279" s="103">
        <f>INDEX(建具一覧表!$B$4:$D$163,MATCH($S279,建具一覧表!$B$4:$B$163,FALSE),3)</f>
        <v>0</v>
      </c>
      <c r="V279" s="142"/>
      <c r="W279" s="104">
        <f t="shared" si="328"/>
        <v>0</v>
      </c>
      <c r="X279" s="184"/>
      <c r="Y279" s="143"/>
      <c r="Z279" s="105">
        <f>INDEX(建具一覧表!$H$4:$J$163,MATCH($Y279,建具一覧表!$H$4:$H$163,FALSE),2)</f>
        <v>0</v>
      </c>
      <c r="AA279" s="105">
        <f>INDEX(建具一覧表!$H$4:$J$16343,MATCH($Y279,建具一覧表!$H$4:$H$163,FALSE),3)</f>
        <v>0</v>
      </c>
      <c r="AB279" s="177"/>
      <c r="AC279" s="106">
        <f t="shared" si="327"/>
        <v>0</v>
      </c>
    </row>
    <row r="280" spans="1:29" ht="16.5" customHeight="1">
      <c r="A280" s="372"/>
      <c r="B280" s="373"/>
      <c r="C280" s="373"/>
      <c r="D280" s="374"/>
      <c r="E280" s="137"/>
      <c r="F280" s="138"/>
      <c r="G280" s="139"/>
      <c r="H280" s="423"/>
      <c r="I280" s="349" t="s">
        <v>7</v>
      </c>
      <c r="J280" s="351">
        <f>SUMIFS(W276:W286,R276:R286,"南")</f>
        <v>0</v>
      </c>
      <c r="K280" s="352" t="str">
        <f>IF(J280="","",J280/$W$287)</f>
        <v/>
      </c>
      <c r="L280" s="353" t="str">
        <f t="shared" ref="L280" si="332">IF(J280="","",IF(K280=100%,"",$G$2))</f>
        <v/>
      </c>
      <c r="M280" s="355" t="str">
        <f t="shared" ref="M280" si="333">IF(J280="","",IF(K280=100%,100%,K280-L280))</f>
        <v/>
      </c>
      <c r="N280" s="356">
        <f>SUMIFS(AC276:AC286,X276:X286,"南")</f>
        <v>0</v>
      </c>
      <c r="O280" s="357" t="str">
        <f>IF(N280="","",N280/AC287)</f>
        <v/>
      </c>
      <c r="P280" s="359" t="str">
        <f t="shared" ref="P280" si="334">IF(N280="","",IF(O280=100%,"",$G$2))</f>
        <v/>
      </c>
      <c r="Q280" s="360" t="str">
        <f t="shared" ref="Q280" si="335">IF(N280="","",IF(O280=100%,100%,O280-P280))</f>
        <v/>
      </c>
      <c r="R280" s="140"/>
      <c r="S280" s="141"/>
      <c r="T280" s="103">
        <f>INDEX(建具一覧表!$B$4:$D$163,MATCH($S280,建具一覧表!$B$4:$B$163,FALSE),2)</f>
        <v>0</v>
      </c>
      <c r="U280" s="103">
        <f>INDEX(建具一覧表!$B$4:$D$163,MATCH($S280,建具一覧表!$B$4:$B$163,FALSE),3)</f>
        <v>0</v>
      </c>
      <c r="V280" s="142"/>
      <c r="W280" s="104">
        <f t="shared" si="328"/>
        <v>0</v>
      </c>
      <c r="X280" s="184"/>
      <c r="Y280" s="143"/>
      <c r="Z280" s="105">
        <f>INDEX(建具一覧表!$H$4:$J$163,MATCH($Y280,建具一覧表!$H$4:$H$163,FALSE),2)</f>
        <v>0</v>
      </c>
      <c r="AA280" s="105">
        <f>INDEX(建具一覧表!$H$4:$J$16343,MATCH($Y280,建具一覧表!$H$4:$H$163,FALSE),3)</f>
        <v>0</v>
      </c>
      <c r="AB280" s="177"/>
      <c r="AC280" s="106">
        <f t="shared" si="327"/>
        <v>0</v>
      </c>
    </row>
    <row r="281" spans="1:29" ht="16.5" customHeight="1">
      <c r="A281" s="144"/>
      <c r="B281" s="145"/>
      <c r="C281" s="145"/>
      <c r="D281" s="146"/>
      <c r="E281" s="137"/>
      <c r="F281" s="138"/>
      <c r="G281" s="139"/>
      <c r="H281" s="423"/>
      <c r="I281" s="349"/>
      <c r="J281" s="351"/>
      <c r="K281" s="352"/>
      <c r="L281" s="354"/>
      <c r="M281" s="355"/>
      <c r="N281" s="356"/>
      <c r="O281" s="368"/>
      <c r="P281" s="359"/>
      <c r="Q281" s="361"/>
      <c r="R281" s="140"/>
      <c r="S281" s="141"/>
      <c r="T281" s="103">
        <f>INDEX(建具一覧表!$B$4:$D$163,MATCH($S281,建具一覧表!$B$4:$B$163,FALSE),2)</f>
        <v>0</v>
      </c>
      <c r="U281" s="103">
        <f>INDEX(建具一覧表!$B$4:$D$163,MATCH($S281,建具一覧表!$B$4:$B$163,FALSE),3)</f>
        <v>0</v>
      </c>
      <c r="V281" s="142"/>
      <c r="W281" s="104">
        <f t="shared" si="328"/>
        <v>0</v>
      </c>
      <c r="X281" s="184"/>
      <c r="Y281" s="143"/>
      <c r="Z281" s="105">
        <f>INDEX(建具一覧表!$H$4:$J$163,MATCH($Y281,建具一覧表!$H$4:$H$163,FALSE),2)</f>
        <v>0</v>
      </c>
      <c r="AA281" s="105">
        <f>INDEX(建具一覧表!$H$4:$J$16343,MATCH($Y281,建具一覧表!$H$4:$H$163,FALSE),3)</f>
        <v>0</v>
      </c>
      <c r="AB281" s="177"/>
      <c r="AC281" s="106">
        <f t="shared" si="327"/>
        <v>0</v>
      </c>
    </row>
    <row r="282" spans="1:29" ht="16.5" customHeight="1">
      <c r="A282" s="144"/>
      <c r="B282" s="145"/>
      <c r="C282" s="145"/>
      <c r="D282" s="146"/>
      <c r="E282" s="137"/>
      <c r="F282" s="138"/>
      <c r="G282" s="139"/>
      <c r="H282" s="423"/>
      <c r="I282" s="349" t="s">
        <v>8</v>
      </c>
      <c r="J282" s="351">
        <f>SUMIFS(W276:W286,R276:R286,"西")</f>
        <v>0</v>
      </c>
      <c r="K282" s="352" t="str">
        <f>IF(J282="","",J282/$W$287)</f>
        <v/>
      </c>
      <c r="L282" s="353" t="str">
        <f t="shared" ref="L282" si="336">IF(J282="","",IF(K282=100%,"",$G$2))</f>
        <v/>
      </c>
      <c r="M282" s="355" t="str">
        <f t="shared" ref="M282" si="337">IF(J282="","",IF(K282=100%,100%,K282-L282))</f>
        <v/>
      </c>
      <c r="N282" s="356">
        <f>SUMIFS(AC276:AC286,X276:X286,"西")</f>
        <v>0</v>
      </c>
      <c r="O282" s="357" t="str">
        <f>IF(N282="","",N282/AC287)</f>
        <v/>
      </c>
      <c r="P282" s="359" t="str">
        <f t="shared" ref="P282" si="338">IF(N282="","",IF(O282=100%,"",$G$2))</f>
        <v/>
      </c>
      <c r="Q282" s="360" t="str">
        <f t="shared" ref="Q282" si="339">IF(N282="","",IF(O282=100%,100%,O282-P282))</f>
        <v/>
      </c>
      <c r="R282" s="140"/>
      <c r="S282" s="141"/>
      <c r="T282" s="103">
        <f>INDEX(建具一覧表!$B$4:$D$163,MATCH($S282,建具一覧表!$B$4:$B$163,FALSE),2)</f>
        <v>0</v>
      </c>
      <c r="U282" s="103">
        <f>INDEX(建具一覧表!$B$4:$D$163,MATCH($S282,建具一覧表!$B$4:$B$163,FALSE),3)</f>
        <v>0</v>
      </c>
      <c r="V282" s="142"/>
      <c r="W282" s="104">
        <f t="shared" si="328"/>
        <v>0</v>
      </c>
      <c r="X282" s="184"/>
      <c r="Y282" s="143"/>
      <c r="Z282" s="105">
        <f>INDEX(建具一覧表!$H$4:$J$163,MATCH($Y282,建具一覧表!$H$4:$H$163,FALSE),2)</f>
        <v>0</v>
      </c>
      <c r="AA282" s="105">
        <f>INDEX(建具一覧表!$H$4:$J$16343,MATCH($Y282,建具一覧表!$H$4:$H$163,FALSE),3)</f>
        <v>0</v>
      </c>
      <c r="AB282" s="177"/>
      <c r="AC282" s="106">
        <f t="shared" si="327"/>
        <v>0</v>
      </c>
    </row>
    <row r="283" spans="1:29" ht="16.5" customHeight="1">
      <c r="A283" s="144"/>
      <c r="B283" s="145"/>
      <c r="C283" s="145"/>
      <c r="D283" s="146"/>
      <c r="E283" s="137"/>
      <c r="F283" s="138"/>
      <c r="G283" s="139"/>
      <c r="H283" s="423"/>
      <c r="I283" s="350"/>
      <c r="J283" s="351"/>
      <c r="K283" s="352"/>
      <c r="L283" s="354"/>
      <c r="M283" s="355"/>
      <c r="N283" s="356"/>
      <c r="O283" s="358"/>
      <c r="P283" s="359"/>
      <c r="Q283" s="361"/>
      <c r="R283" s="140"/>
      <c r="S283" s="141"/>
      <c r="T283" s="103">
        <f>INDEX(建具一覧表!$B$4:$D$163,MATCH($S283,建具一覧表!$B$4:$B$163,FALSE),2)</f>
        <v>0</v>
      </c>
      <c r="U283" s="103">
        <f>INDEX(建具一覧表!$B$4:$D$163,MATCH($S283,建具一覧表!$B$4:$B$163,FALSE),3)</f>
        <v>0</v>
      </c>
      <c r="V283" s="142"/>
      <c r="W283" s="104">
        <f t="shared" si="328"/>
        <v>0</v>
      </c>
      <c r="X283" s="184"/>
      <c r="Y283" s="143"/>
      <c r="Z283" s="105">
        <f>INDEX(建具一覧表!$H$4:$J$163,MATCH($Y283,建具一覧表!$H$4:$H$163,FALSE),2)</f>
        <v>0</v>
      </c>
      <c r="AA283" s="105">
        <f>INDEX(建具一覧表!$H$4:$J$16343,MATCH($Y283,建具一覧表!$H$4:$H$163,FALSE),3)</f>
        <v>0</v>
      </c>
      <c r="AB283" s="177"/>
      <c r="AC283" s="106">
        <f t="shared" si="327"/>
        <v>0</v>
      </c>
    </row>
    <row r="284" spans="1:29" ht="16.5" customHeight="1">
      <c r="A284" s="144"/>
      <c r="B284" s="145"/>
      <c r="C284" s="145"/>
      <c r="D284" s="146"/>
      <c r="E284" s="137"/>
      <c r="F284" s="138"/>
      <c r="G284" s="139"/>
      <c r="H284" s="423"/>
      <c r="I284" s="349" t="s">
        <v>89</v>
      </c>
      <c r="J284" s="351">
        <f>SUMIFS(W276:W286,R276:R286,"真上")</f>
        <v>0</v>
      </c>
      <c r="K284" s="352" t="str">
        <f t="shared" ref="K284" si="340">IF(J284="","",J284/$W$62)</f>
        <v/>
      </c>
      <c r="L284" s="353" t="str">
        <f t="shared" ref="L284" si="341">IF(J284="","",IF(K284=100%,"",$G$2))</f>
        <v/>
      </c>
      <c r="M284" s="355" t="str">
        <f t="shared" ref="M284" si="342">IF(J284="","",IF(K284=100%,100%,K284-L284))</f>
        <v/>
      </c>
      <c r="N284" s="356">
        <f>SUMIFS(AC276:AC286,X276:X286,"真上")</f>
        <v>0</v>
      </c>
      <c r="O284" s="357" t="str">
        <f>IF(N284="","",N284/AC289)</f>
        <v/>
      </c>
      <c r="P284" s="359" t="str">
        <f t="shared" ref="P284" si="343">IF(N284="","",IF(O284=100%,"",$G$2))</f>
        <v/>
      </c>
      <c r="Q284" s="360" t="str">
        <f t="shared" ref="Q284" si="344">IF(N284="","",IF(O284=100%,100%,O284-P284))</f>
        <v/>
      </c>
      <c r="R284" s="140"/>
      <c r="S284" s="141"/>
      <c r="T284" s="103">
        <f>INDEX(建具一覧表!$B$4:$D$163,MATCH($S284,建具一覧表!$B$4:$B$163,FALSE),2)</f>
        <v>0</v>
      </c>
      <c r="U284" s="103">
        <f>INDEX(建具一覧表!$B$4:$D$163,MATCH($S284,建具一覧表!$B$4:$B$163,FALSE),3)</f>
        <v>0</v>
      </c>
      <c r="V284" s="142"/>
      <c r="W284" s="104">
        <f t="shared" si="328"/>
        <v>0</v>
      </c>
      <c r="X284" s="184"/>
      <c r="Y284" s="143"/>
      <c r="Z284" s="105">
        <f>INDEX(建具一覧表!$H$4:$J$163,MATCH($Y284,建具一覧表!$H$4:$H$163,FALSE),2)</f>
        <v>0</v>
      </c>
      <c r="AA284" s="105">
        <f>INDEX(建具一覧表!$H$4:$J$16343,MATCH($Y284,建具一覧表!$H$4:$H$163,FALSE),3)</f>
        <v>0</v>
      </c>
      <c r="AB284" s="177"/>
      <c r="AC284" s="106">
        <f t="shared" si="327"/>
        <v>0</v>
      </c>
    </row>
    <row r="285" spans="1:29" ht="16.5" customHeight="1">
      <c r="A285" s="144"/>
      <c r="B285" s="145"/>
      <c r="C285" s="145"/>
      <c r="D285" s="146"/>
      <c r="E285" s="137"/>
      <c r="F285" s="138"/>
      <c r="G285" s="139"/>
      <c r="H285" s="423"/>
      <c r="I285" s="350"/>
      <c r="J285" s="362"/>
      <c r="K285" s="363"/>
      <c r="L285" s="364"/>
      <c r="M285" s="365"/>
      <c r="N285" s="366"/>
      <c r="O285" s="358"/>
      <c r="P285" s="359"/>
      <c r="Q285" s="367"/>
      <c r="R285" s="140"/>
      <c r="S285" s="141"/>
      <c r="T285" s="103">
        <f>INDEX(建具一覧表!$B$4:$D$163,MATCH($S285,建具一覧表!$B$4:$B$163,FALSE),2)</f>
        <v>0</v>
      </c>
      <c r="U285" s="103">
        <f>INDEX(建具一覧表!$B$4:$D$163,MATCH($S285,建具一覧表!$B$4:$B$163,FALSE),3)</f>
        <v>0</v>
      </c>
      <c r="V285" s="142"/>
      <c r="W285" s="104">
        <f t="shared" si="328"/>
        <v>0</v>
      </c>
      <c r="X285" s="184"/>
      <c r="Y285" s="143"/>
      <c r="Z285" s="105">
        <f>INDEX(建具一覧表!$H$4:$J$163,MATCH($Y285,建具一覧表!$H$4:$H$163,FALSE),2)</f>
        <v>0</v>
      </c>
      <c r="AA285" s="105">
        <f>INDEX(建具一覧表!$H$4:$J$16343,MATCH($Y285,建具一覧表!$H$4:$H$163,FALSE),3)</f>
        <v>0</v>
      </c>
      <c r="AB285" s="177"/>
      <c r="AC285" s="106">
        <f t="shared" si="327"/>
        <v>0</v>
      </c>
    </row>
    <row r="286" spans="1:29" ht="16.5" customHeight="1">
      <c r="A286" s="144"/>
      <c r="B286" s="145"/>
      <c r="C286" s="145"/>
      <c r="D286" s="146"/>
      <c r="E286" s="147"/>
      <c r="F286" s="148"/>
      <c r="G286" s="149"/>
      <c r="H286" s="333" t="s">
        <v>90</v>
      </c>
      <c r="I286" s="335"/>
      <c r="J286" s="337">
        <f>SUM(J276:J285)</f>
        <v>0</v>
      </c>
      <c r="K286" s="339" t="e">
        <f>W287/F287</f>
        <v>#DIV/0!</v>
      </c>
      <c r="L286" s="341">
        <f>$G$2</f>
        <v>0.03</v>
      </c>
      <c r="M286" s="343" t="e">
        <f>K286-$G$2</f>
        <v>#DIV/0!</v>
      </c>
      <c r="N286" s="345">
        <f>SUM(N276:N285)</f>
        <v>0</v>
      </c>
      <c r="O286" s="339" t="e">
        <f>AC287/G287</f>
        <v>#DIV/0!</v>
      </c>
      <c r="P286" s="341">
        <f>$G$2</f>
        <v>0.03</v>
      </c>
      <c r="Q286" s="347" t="str">
        <f>IF(N286="","",O286-$G$2)</f>
        <v/>
      </c>
      <c r="R286" s="150"/>
      <c r="S286" s="141"/>
      <c r="T286" s="107">
        <f>INDEX(建具一覧表!$B$4:$D$163,MATCH($S286,建具一覧表!$B$4:$B$163,FALSE),2)</f>
        <v>0</v>
      </c>
      <c r="U286" s="107">
        <f>INDEX(建具一覧表!$B$4:$D$163,MATCH($S286,建具一覧表!$B$4:$B$163,FALSE),3)</f>
        <v>0</v>
      </c>
      <c r="V286" s="151"/>
      <c r="W286" s="104">
        <f t="shared" si="328"/>
        <v>0</v>
      </c>
      <c r="X286" s="185"/>
      <c r="Y286" s="143"/>
      <c r="Z286" s="108">
        <f>INDEX(建具一覧表!$H$4:$J$163,MATCH($Y286,建具一覧表!$H$4:$H$163,FALSE),2)</f>
        <v>0</v>
      </c>
      <c r="AA286" s="108">
        <f>INDEX(建具一覧表!$H$4:$J$16343,MATCH($Y286,建具一覧表!$H$4:$H$163,FALSE),3)</f>
        <v>0</v>
      </c>
      <c r="AB286" s="178"/>
      <c r="AC286" s="106">
        <f t="shared" si="327"/>
        <v>0</v>
      </c>
    </row>
    <row r="287" spans="1:29" s="158" customFormat="1" ht="16.5" customHeight="1" thickBot="1">
      <c r="A287" s="152"/>
      <c r="B287" s="153"/>
      <c r="C287" s="153"/>
      <c r="D287" s="154"/>
      <c r="E287" s="155" t="s">
        <v>2</v>
      </c>
      <c r="F287" s="111">
        <f>SUM(F276:F286)</f>
        <v>0</v>
      </c>
      <c r="G287" s="112">
        <f>SUM(G275:G286)</f>
        <v>0</v>
      </c>
      <c r="H287" s="334"/>
      <c r="I287" s="336"/>
      <c r="J287" s="338"/>
      <c r="K287" s="340"/>
      <c r="L287" s="342"/>
      <c r="M287" s="344"/>
      <c r="N287" s="346"/>
      <c r="O287" s="340"/>
      <c r="P287" s="342"/>
      <c r="Q287" s="348"/>
      <c r="R287" s="186"/>
      <c r="S287" s="187"/>
      <c r="T287" s="157"/>
      <c r="U287" s="157"/>
      <c r="V287" s="179"/>
      <c r="W287" s="110">
        <f>SUM(W276:W286)</f>
        <v>0</v>
      </c>
      <c r="X287" s="186"/>
      <c r="Y287" s="156"/>
      <c r="Z287" s="157"/>
      <c r="AA287" s="157"/>
      <c r="AB287" s="179"/>
      <c r="AC287" s="109">
        <f>SUM(AC276:AC286)</f>
        <v>0</v>
      </c>
    </row>
    <row r="288" spans="1:29" s="119" customFormat="1" ht="17.25" customHeight="1" thickTop="1">
      <c r="A288" s="404" t="s">
        <v>84</v>
      </c>
      <c r="B288" s="405"/>
      <c r="C288" s="406" t="s">
        <v>1</v>
      </c>
      <c r="D288" s="407"/>
      <c r="E288" s="323" t="s">
        <v>68</v>
      </c>
      <c r="F288" s="408" t="s">
        <v>70</v>
      </c>
      <c r="G288" s="320" t="s">
        <v>71</v>
      </c>
      <c r="H288" s="412" t="s">
        <v>78</v>
      </c>
      <c r="I288" s="314" t="s">
        <v>72</v>
      </c>
      <c r="J288" s="413" t="s">
        <v>73</v>
      </c>
      <c r="K288" s="377"/>
      <c r="L288" s="377"/>
      <c r="M288" s="378"/>
      <c r="N288" s="435" t="s">
        <v>69</v>
      </c>
      <c r="O288" s="382"/>
      <c r="P288" s="382"/>
      <c r="Q288" s="382"/>
      <c r="R288" s="375" t="s">
        <v>72</v>
      </c>
      <c r="S288" s="377" t="s">
        <v>74</v>
      </c>
      <c r="T288" s="377"/>
      <c r="U288" s="377"/>
      <c r="V288" s="377"/>
      <c r="W288" s="378"/>
      <c r="X288" s="379" t="s">
        <v>72</v>
      </c>
      <c r="Y288" s="381" t="s">
        <v>77</v>
      </c>
      <c r="Z288" s="382"/>
      <c r="AA288" s="382"/>
      <c r="AB288" s="382"/>
      <c r="AC288" s="383"/>
    </row>
    <row r="289" spans="1:29" s="119" customFormat="1" ht="17.25" customHeight="1">
      <c r="A289" s="331"/>
      <c r="B289" s="332"/>
      <c r="C289" s="406"/>
      <c r="D289" s="407"/>
      <c r="E289" s="323"/>
      <c r="F289" s="408"/>
      <c r="G289" s="320"/>
      <c r="H289" s="412"/>
      <c r="I289" s="314"/>
      <c r="J289" s="384" t="s">
        <v>80</v>
      </c>
      <c r="K289" s="384" t="s">
        <v>81</v>
      </c>
      <c r="L289" s="386" t="s">
        <v>82</v>
      </c>
      <c r="M289" s="388" t="s">
        <v>83</v>
      </c>
      <c r="N289" s="431" t="s">
        <v>80</v>
      </c>
      <c r="O289" s="384" t="s">
        <v>81</v>
      </c>
      <c r="P289" s="386" t="s">
        <v>82</v>
      </c>
      <c r="Q289" s="433" t="s">
        <v>83</v>
      </c>
      <c r="R289" s="375"/>
      <c r="S289" s="394" t="s">
        <v>0</v>
      </c>
      <c r="T289" s="396" t="s">
        <v>76</v>
      </c>
      <c r="U289" s="396"/>
      <c r="V289" s="397" t="s">
        <v>75</v>
      </c>
      <c r="W289" s="120" t="s">
        <v>4</v>
      </c>
      <c r="X289" s="379"/>
      <c r="Y289" s="399" t="s">
        <v>0</v>
      </c>
      <c r="Z289" s="401" t="s">
        <v>76</v>
      </c>
      <c r="AA289" s="401"/>
      <c r="AB289" s="402" t="s">
        <v>75</v>
      </c>
      <c r="AC289" s="121" t="s">
        <v>4</v>
      </c>
    </row>
    <row r="290" spans="1:29" s="128" customFormat="1" ht="22.5" customHeight="1">
      <c r="A290" s="414">
        <v>20</v>
      </c>
      <c r="B290" s="415"/>
      <c r="C290" s="418"/>
      <c r="D290" s="419"/>
      <c r="E290" s="324"/>
      <c r="F290" s="409"/>
      <c r="G290" s="321"/>
      <c r="H290" s="395"/>
      <c r="I290" s="315"/>
      <c r="J290" s="385"/>
      <c r="K290" s="385"/>
      <c r="L290" s="387"/>
      <c r="M290" s="389"/>
      <c r="N290" s="432"/>
      <c r="O290" s="385"/>
      <c r="P290" s="387"/>
      <c r="Q290" s="434"/>
      <c r="R290" s="376"/>
      <c r="S290" s="395"/>
      <c r="T290" s="122" t="s">
        <v>5</v>
      </c>
      <c r="U290" s="123" t="s">
        <v>6</v>
      </c>
      <c r="V290" s="398"/>
      <c r="W290" s="124" t="s">
        <v>86</v>
      </c>
      <c r="X290" s="380"/>
      <c r="Y290" s="400"/>
      <c r="Z290" s="125" t="s">
        <v>5</v>
      </c>
      <c r="AA290" s="126" t="s">
        <v>6</v>
      </c>
      <c r="AB290" s="403"/>
      <c r="AC290" s="127" t="s">
        <v>86</v>
      </c>
    </row>
    <row r="291" spans="1:29" ht="16.5" customHeight="1">
      <c r="A291" s="416"/>
      <c r="B291" s="417"/>
      <c r="C291" s="420"/>
      <c r="D291" s="421"/>
      <c r="E291" s="129"/>
      <c r="F291" s="130"/>
      <c r="G291" s="131"/>
      <c r="H291" s="422" t="s">
        <v>79</v>
      </c>
      <c r="I291" s="424" t="s">
        <v>87</v>
      </c>
      <c r="J291" s="425">
        <f>SUMIFS(W291:W301,R291:R301,"北")</f>
        <v>0</v>
      </c>
      <c r="K291" s="426" t="str">
        <f>IF(J291="","",J291/$W$302)</f>
        <v/>
      </c>
      <c r="L291" s="359" t="str">
        <f>IF(J291="","",IF(K291=100%,"",$G$2))</f>
        <v/>
      </c>
      <c r="M291" s="427" t="str">
        <f>IF(J291="","",IF(K291=100%,100%,K291-L291))</f>
        <v/>
      </c>
      <c r="N291" s="428">
        <f>SUMIFS(AC291:AC301,X291:X301,"北")</f>
        <v>0</v>
      </c>
      <c r="O291" s="339" t="str">
        <f>IF(N291="","",N291/AC302)</f>
        <v/>
      </c>
      <c r="P291" s="359" t="str">
        <f>IF(N291="","",IF(O291=100%,"",$G$2))</f>
        <v/>
      </c>
      <c r="Q291" s="429" t="str">
        <f>IF(N291="","",IF(O291=100%,100%,O291-P291))</f>
        <v/>
      </c>
      <c r="R291" s="132"/>
      <c r="S291" s="159"/>
      <c r="T291" s="99">
        <f>INDEX(建具一覧表!$B$4:$D$163,MATCH($S291,建具一覧表!$B$4:$B$163,FALSE),2)</f>
        <v>0</v>
      </c>
      <c r="U291" s="99">
        <f>INDEX(建具一覧表!$B$4:$D$163,MATCH($S291,建具一覧表!$B$4:$B$163,FALSE),3)</f>
        <v>0</v>
      </c>
      <c r="V291" s="134"/>
      <c r="W291" s="100">
        <f>T291*U291*V291</f>
        <v>0</v>
      </c>
      <c r="X291" s="183"/>
      <c r="Y291" s="135"/>
      <c r="Z291" s="101">
        <f>INDEX(建具一覧表!$H$4:$J$163,MATCH($Y291,建具一覧表!$H$4:$H$163,FALSE),2)</f>
        <v>0</v>
      </c>
      <c r="AA291" s="101">
        <f>INDEX(建具一覧表!$H$4:$J$16343,MATCH($Y291,建具一覧表!$H$4:$H$163,FALSE),3)</f>
        <v>0</v>
      </c>
      <c r="AB291" s="176"/>
      <c r="AC291" s="102">
        <f t="shared" ref="AC291:AC301" si="345">Z291*AA291*AB291</f>
        <v>0</v>
      </c>
    </row>
    <row r="292" spans="1:29" ht="16.5" customHeight="1">
      <c r="A292" s="416"/>
      <c r="B292" s="417"/>
      <c r="C292" s="420"/>
      <c r="D292" s="421"/>
      <c r="E292" s="137"/>
      <c r="F292" s="138"/>
      <c r="G292" s="139"/>
      <c r="H292" s="423"/>
      <c r="I292" s="349"/>
      <c r="J292" s="351"/>
      <c r="K292" s="352"/>
      <c r="L292" s="359"/>
      <c r="M292" s="355"/>
      <c r="N292" s="356"/>
      <c r="O292" s="368"/>
      <c r="P292" s="359"/>
      <c r="Q292" s="430"/>
      <c r="R292" s="140"/>
      <c r="S292" s="141"/>
      <c r="T292" s="103">
        <f>INDEX(建具一覧表!$B$4:$D$163,MATCH($S292,建具一覧表!$B$4:$B$163,FALSE),2)</f>
        <v>0</v>
      </c>
      <c r="U292" s="103">
        <f>INDEX(建具一覧表!$B$4:$D$163,MATCH($S292,建具一覧表!$B$4:$B$163,FALSE),3)</f>
        <v>0</v>
      </c>
      <c r="V292" s="142"/>
      <c r="W292" s="104">
        <f t="shared" ref="W292:W301" si="346">T292*U292*V292</f>
        <v>0</v>
      </c>
      <c r="X292" s="184"/>
      <c r="Y292" s="143"/>
      <c r="Z292" s="105">
        <f>INDEX(建具一覧表!$H$4:$J$163,MATCH($Y292,建具一覧表!$H$4:$H$163,FALSE),2)</f>
        <v>0</v>
      </c>
      <c r="AA292" s="105">
        <f>INDEX(建具一覧表!$H$4:$J$16343,MATCH($Y292,建具一覧表!$H$4:$H$163,FALSE),3)</f>
        <v>0</v>
      </c>
      <c r="AB292" s="177"/>
      <c r="AC292" s="106">
        <f t="shared" si="345"/>
        <v>0</v>
      </c>
    </row>
    <row r="293" spans="1:29" ht="16.5" customHeight="1">
      <c r="A293" s="416"/>
      <c r="B293" s="417"/>
      <c r="C293" s="420"/>
      <c r="D293" s="421"/>
      <c r="E293" s="137"/>
      <c r="F293" s="138"/>
      <c r="G293" s="139"/>
      <c r="H293" s="423"/>
      <c r="I293" s="349" t="s">
        <v>88</v>
      </c>
      <c r="J293" s="351">
        <f>SUMIFS(W291:W301,R291:R301,"東")</f>
        <v>0</v>
      </c>
      <c r="K293" s="352" t="str">
        <f>IF(J293="","",J293/$W$302)</f>
        <v/>
      </c>
      <c r="L293" s="353" t="str">
        <f t="shared" ref="L293" si="347">IF(J293="","",IF(K293=100%,"",$G$2))</f>
        <v/>
      </c>
      <c r="M293" s="355" t="str">
        <f>IF(J293="","",IF(K293=100%,100%,K293-L293))</f>
        <v/>
      </c>
      <c r="N293" s="356">
        <f>SUMIFS(AC291:AC301,X291:X301,"東")</f>
        <v>0</v>
      </c>
      <c r="O293" s="357" t="str">
        <f>IF(N293="","",N293/AC302)</f>
        <v/>
      </c>
      <c r="P293" s="359" t="str">
        <f t="shared" ref="P293" si="348">IF(N293="","",IF(O293=100%,"",$G$2))</f>
        <v/>
      </c>
      <c r="Q293" s="360" t="str">
        <f t="shared" ref="Q293" si="349">IF(N293="","",IF(O293=100%,100%,O293-P293))</f>
        <v/>
      </c>
      <c r="R293" s="140"/>
      <c r="S293" s="141"/>
      <c r="T293" s="103">
        <f>INDEX(建具一覧表!$B$4:$D$163,MATCH($S293,建具一覧表!$B$4:$B$163,FALSE),2)</f>
        <v>0</v>
      </c>
      <c r="U293" s="103">
        <f>INDEX(建具一覧表!$B$4:$D$163,MATCH($S293,建具一覧表!$B$4:$B$163,FALSE),3)</f>
        <v>0</v>
      </c>
      <c r="V293" s="142"/>
      <c r="W293" s="104">
        <f t="shared" si="346"/>
        <v>0</v>
      </c>
      <c r="X293" s="184"/>
      <c r="Y293" s="143"/>
      <c r="Z293" s="105">
        <f>INDEX(建具一覧表!$H$4:$J$163,MATCH($Y293,建具一覧表!$H$4:$H$163,FALSE),2)</f>
        <v>0</v>
      </c>
      <c r="AA293" s="105">
        <f>INDEX(建具一覧表!$H$4:$J$16343,MATCH($Y293,建具一覧表!$H$4:$H$163,FALSE),3)</f>
        <v>0</v>
      </c>
      <c r="AB293" s="177"/>
      <c r="AC293" s="106">
        <f t="shared" si="345"/>
        <v>0</v>
      </c>
    </row>
    <row r="294" spans="1:29" ht="16.5" customHeight="1">
      <c r="A294" s="369" t="s">
        <v>85</v>
      </c>
      <c r="B294" s="370"/>
      <c r="C294" s="370"/>
      <c r="D294" s="371"/>
      <c r="E294" s="137"/>
      <c r="F294" s="138"/>
      <c r="G294" s="139"/>
      <c r="H294" s="423"/>
      <c r="I294" s="349"/>
      <c r="J294" s="351"/>
      <c r="K294" s="352"/>
      <c r="L294" s="354"/>
      <c r="M294" s="355"/>
      <c r="N294" s="356"/>
      <c r="O294" s="368"/>
      <c r="P294" s="359"/>
      <c r="Q294" s="361"/>
      <c r="R294" s="140"/>
      <c r="S294" s="141"/>
      <c r="T294" s="103">
        <f>INDEX(建具一覧表!$B$4:$D$163,MATCH($S294,建具一覧表!$B$4:$B$163,FALSE),2)</f>
        <v>0</v>
      </c>
      <c r="U294" s="103">
        <f>INDEX(建具一覧表!$B$4:$D$163,MATCH($S294,建具一覧表!$B$4:$B$163,FALSE),3)</f>
        <v>0</v>
      </c>
      <c r="V294" s="142"/>
      <c r="W294" s="104">
        <f t="shared" si="346"/>
        <v>0</v>
      </c>
      <c r="X294" s="184"/>
      <c r="Y294" s="143"/>
      <c r="Z294" s="105">
        <f>INDEX(建具一覧表!$H$4:$J$163,MATCH($Y294,建具一覧表!$H$4:$H$163,FALSE),2)</f>
        <v>0</v>
      </c>
      <c r="AA294" s="105">
        <f>INDEX(建具一覧表!$H$4:$J$16343,MATCH($Y294,建具一覧表!$H$4:$H$163,FALSE),3)</f>
        <v>0</v>
      </c>
      <c r="AB294" s="177"/>
      <c r="AC294" s="106">
        <f t="shared" si="345"/>
        <v>0</v>
      </c>
    </row>
    <row r="295" spans="1:29" ht="16.5" customHeight="1">
      <c r="A295" s="372"/>
      <c r="B295" s="373"/>
      <c r="C295" s="373"/>
      <c r="D295" s="374"/>
      <c r="E295" s="137"/>
      <c r="F295" s="138"/>
      <c r="G295" s="139"/>
      <c r="H295" s="423"/>
      <c r="I295" s="349" t="s">
        <v>7</v>
      </c>
      <c r="J295" s="351">
        <f>SUMIFS(W291:W301,R291:R301,"南")</f>
        <v>0</v>
      </c>
      <c r="K295" s="352" t="str">
        <f>IF(J295="","",J295/$W$302)</f>
        <v/>
      </c>
      <c r="L295" s="353" t="str">
        <f t="shared" ref="L295" si="350">IF(J295="","",IF(K295=100%,"",$G$2))</f>
        <v/>
      </c>
      <c r="M295" s="355" t="str">
        <f t="shared" ref="M295" si="351">IF(J295="","",IF(K295=100%,100%,K295-L295))</f>
        <v/>
      </c>
      <c r="N295" s="356">
        <f>SUMIFS(AC291:AC301,X291:X301,"南")</f>
        <v>0</v>
      </c>
      <c r="O295" s="357" t="str">
        <f>IF(N295="","",N295/AC302)</f>
        <v/>
      </c>
      <c r="P295" s="359" t="str">
        <f t="shared" ref="P295" si="352">IF(N295="","",IF(O295=100%,"",$G$2))</f>
        <v/>
      </c>
      <c r="Q295" s="360" t="str">
        <f t="shared" ref="Q295" si="353">IF(N295="","",IF(O295=100%,100%,O295-P295))</f>
        <v/>
      </c>
      <c r="R295" s="140"/>
      <c r="S295" s="141"/>
      <c r="T295" s="103">
        <f>INDEX(建具一覧表!$B$4:$D$163,MATCH($S295,建具一覧表!$B$4:$B$163,FALSE),2)</f>
        <v>0</v>
      </c>
      <c r="U295" s="103">
        <f>INDEX(建具一覧表!$B$4:$D$163,MATCH($S295,建具一覧表!$B$4:$B$163,FALSE),3)</f>
        <v>0</v>
      </c>
      <c r="V295" s="142"/>
      <c r="W295" s="104">
        <f t="shared" si="346"/>
        <v>0</v>
      </c>
      <c r="X295" s="184"/>
      <c r="Y295" s="143"/>
      <c r="Z295" s="105">
        <f>INDEX(建具一覧表!$H$4:$J$163,MATCH($Y295,建具一覧表!$H$4:$H$163,FALSE),2)</f>
        <v>0</v>
      </c>
      <c r="AA295" s="105">
        <f>INDEX(建具一覧表!$H$4:$J$16343,MATCH($Y295,建具一覧表!$H$4:$H$163,FALSE),3)</f>
        <v>0</v>
      </c>
      <c r="AB295" s="177"/>
      <c r="AC295" s="106">
        <f t="shared" si="345"/>
        <v>0</v>
      </c>
    </row>
    <row r="296" spans="1:29" ht="16.5" customHeight="1">
      <c r="A296" s="144"/>
      <c r="B296" s="145"/>
      <c r="C296" s="145"/>
      <c r="D296" s="146"/>
      <c r="E296" s="137"/>
      <c r="F296" s="138"/>
      <c r="G296" s="139"/>
      <c r="H296" s="423"/>
      <c r="I296" s="349"/>
      <c r="J296" s="351"/>
      <c r="K296" s="352"/>
      <c r="L296" s="354"/>
      <c r="M296" s="355"/>
      <c r="N296" s="356"/>
      <c r="O296" s="368"/>
      <c r="P296" s="359"/>
      <c r="Q296" s="361"/>
      <c r="R296" s="140"/>
      <c r="S296" s="141"/>
      <c r="T296" s="103">
        <f>INDEX(建具一覧表!$B$4:$D$163,MATCH($S296,建具一覧表!$B$4:$B$163,FALSE),2)</f>
        <v>0</v>
      </c>
      <c r="U296" s="103">
        <f>INDEX(建具一覧表!$B$4:$D$163,MATCH($S296,建具一覧表!$B$4:$B$163,FALSE),3)</f>
        <v>0</v>
      </c>
      <c r="V296" s="142"/>
      <c r="W296" s="104">
        <f t="shared" si="346"/>
        <v>0</v>
      </c>
      <c r="X296" s="184"/>
      <c r="Y296" s="143"/>
      <c r="Z296" s="105">
        <f>INDEX(建具一覧表!$H$4:$J$163,MATCH($Y296,建具一覧表!$H$4:$H$163,FALSE),2)</f>
        <v>0</v>
      </c>
      <c r="AA296" s="105">
        <f>INDEX(建具一覧表!$H$4:$J$16343,MATCH($Y296,建具一覧表!$H$4:$H$163,FALSE),3)</f>
        <v>0</v>
      </c>
      <c r="AB296" s="177"/>
      <c r="AC296" s="106">
        <f t="shared" si="345"/>
        <v>0</v>
      </c>
    </row>
    <row r="297" spans="1:29" ht="16.5" customHeight="1">
      <c r="A297" s="144"/>
      <c r="B297" s="145"/>
      <c r="C297" s="145"/>
      <c r="D297" s="146"/>
      <c r="E297" s="137"/>
      <c r="F297" s="138"/>
      <c r="G297" s="139"/>
      <c r="H297" s="423"/>
      <c r="I297" s="349" t="s">
        <v>8</v>
      </c>
      <c r="J297" s="351">
        <f>SUMIFS(W291:W301,R291:R301,"西")</f>
        <v>0</v>
      </c>
      <c r="K297" s="352" t="str">
        <f>IF(J297="","",J297/$W$302)</f>
        <v/>
      </c>
      <c r="L297" s="353" t="str">
        <f t="shared" ref="L297" si="354">IF(J297="","",IF(K297=100%,"",$G$2))</f>
        <v/>
      </c>
      <c r="M297" s="355" t="str">
        <f t="shared" ref="M297" si="355">IF(J297="","",IF(K297=100%,100%,K297-L297))</f>
        <v/>
      </c>
      <c r="N297" s="356">
        <f>SUMIFS(AC291:AC301,X291:X301,"西")</f>
        <v>0</v>
      </c>
      <c r="O297" s="357" t="str">
        <f>IF(N297="","",N297/AC302)</f>
        <v/>
      </c>
      <c r="P297" s="359" t="str">
        <f t="shared" ref="P297" si="356">IF(N297="","",IF(O297=100%,"",$G$2))</f>
        <v/>
      </c>
      <c r="Q297" s="360" t="str">
        <f t="shared" ref="Q297" si="357">IF(N297="","",IF(O297=100%,100%,O297-P297))</f>
        <v/>
      </c>
      <c r="R297" s="140"/>
      <c r="S297" s="141"/>
      <c r="T297" s="103">
        <f>INDEX(建具一覧表!$B$4:$D$163,MATCH($S297,建具一覧表!$B$4:$B$163,FALSE),2)</f>
        <v>0</v>
      </c>
      <c r="U297" s="103">
        <f>INDEX(建具一覧表!$B$4:$D$163,MATCH($S297,建具一覧表!$B$4:$B$163,FALSE),3)</f>
        <v>0</v>
      </c>
      <c r="V297" s="142"/>
      <c r="W297" s="104">
        <f t="shared" si="346"/>
        <v>0</v>
      </c>
      <c r="X297" s="184"/>
      <c r="Y297" s="143"/>
      <c r="Z297" s="105">
        <f>INDEX(建具一覧表!$H$4:$J$163,MATCH($Y297,建具一覧表!$H$4:$H$163,FALSE),2)</f>
        <v>0</v>
      </c>
      <c r="AA297" s="105">
        <f>INDEX(建具一覧表!$H$4:$J$16343,MATCH($Y297,建具一覧表!$H$4:$H$163,FALSE),3)</f>
        <v>0</v>
      </c>
      <c r="AB297" s="177"/>
      <c r="AC297" s="106">
        <f t="shared" si="345"/>
        <v>0</v>
      </c>
    </row>
    <row r="298" spans="1:29" ht="16.5" customHeight="1">
      <c r="A298" s="144"/>
      <c r="B298" s="145"/>
      <c r="C298" s="145"/>
      <c r="D298" s="146"/>
      <c r="E298" s="137"/>
      <c r="F298" s="138"/>
      <c r="G298" s="139"/>
      <c r="H298" s="423"/>
      <c r="I298" s="350"/>
      <c r="J298" s="351"/>
      <c r="K298" s="352"/>
      <c r="L298" s="354"/>
      <c r="M298" s="355"/>
      <c r="N298" s="356"/>
      <c r="O298" s="358"/>
      <c r="P298" s="359"/>
      <c r="Q298" s="361"/>
      <c r="R298" s="140"/>
      <c r="S298" s="141"/>
      <c r="T298" s="103">
        <f>INDEX(建具一覧表!$B$4:$D$163,MATCH($S298,建具一覧表!$B$4:$B$163,FALSE),2)</f>
        <v>0</v>
      </c>
      <c r="U298" s="103">
        <f>INDEX(建具一覧表!$B$4:$D$163,MATCH($S298,建具一覧表!$B$4:$B$163,FALSE),3)</f>
        <v>0</v>
      </c>
      <c r="V298" s="142"/>
      <c r="W298" s="104">
        <f t="shared" si="346"/>
        <v>0</v>
      </c>
      <c r="X298" s="184"/>
      <c r="Y298" s="143"/>
      <c r="Z298" s="105">
        <f>INDEX(建具一覧表!$H$4:$J$163,MATCH($Y298,建具一覧表!$H$4:$H$163,FALSE),2)</f>
        <v>0</v>
      </c>
      <c r="AA298" s="105">
        <f>INDEX(建具一覧表!$H$4:$J$16343,MATCH($Y298,建具一覧表!$H$4:$H$163,FALSE),3)</f>
        <v>0</v>
      </c>
      <c r="AB298" s="177"/>
      <c r="AC298" s="106">
        <f t="shared" si="345"/>
        <v>0</v>
      </c>
    </row>
    <row r="299" spans="1:29" ht="16.5" customHeight="1">
      <c r="A299" s="144"/>
      <c r="B299" s="145"/>
      <c r="C299" s="145"/>
      <c r="D299" s="146"/>
      <c r="E299" s="137"/>
      <c r="F299" s="138"/>
      <c r="G299" s="139"/>
      <c r="H299" s="423"/>
      <c r="I299" s="349" t="s">
        <v>89</v>
      </c>
      <c r="J299" s="351">
        <f>SUMIFS(W291:W301,R291:R301,"真上")</f>
        <v>0</v>
      </c>
      <c r="K299" s="352" t="str">
        <f>IF(J299="","",J299/$W$302)</f>
        <v/>
      </c>
      <c r="L299" s="353" t="str">
        <f t="shared" ref="L299" si="358">IF(J299="","",IF(K299=100%,"",$G$2))</f>
        <v/>
      </c>
      <c r="M299" s="355" t="str">
        <f t="shared" ref="M299" si="359">IF(J299="","",IF(K299=100%,100%,K299-L299))</f>
        <v/>
      </c>
      <c r="N299" s="356">
        <f>SUMIFS(AC291:AC301,X291:X301,"真上")</f>
        <v>0</v>
      </c>
      <c r="O299" s="357" t="str">
        <f>IF(N299="","",N299/AC304)</f>
        <v/>
      </c>
      <c r="P299" s="359" t="str">
        <f t="shared" ref="P299" si="360">IF(N299="","",IF(O299=100%,"",$G$2))</f>
        <v/>
      </c>
      <c r="Q299" s="360" t="str">
        <f t="shared" ref="Q299" si="361">IF(N299="","",IF(O299=100%,100%,O299-P299))</f>
        <v/>
      </c>
      <c r="R299" s="140"/>
      <c r="S299" s="141"/>
      <c r="T299" s="103">
        <f>INDEX(建具一覧表!$B$4:$D$163,MATCH($S299,建具一覧表!$B$4:$B$163,FALSE),2)</f>
        <v>0</v>
      </c>
      <c r="U299" s="103">
        <f>INDEX(建具一覧表!$B$4:$D$163,MATCH($S299,建具一覧表!$B$4:$B$163,FALSE),3)</f>
        <v>0</v>
      </c>
      <c r="V299" s="142"/>
      <c r="W299" s="104">
        <f t="shared" si="346"/>
        <v>0</v>
      </c>
      <c r="X299" s="184"/>
      <c r="Y299" s="143"/>
      <c r="Z299" s="105">
        <f>INDEX(建具一覧表!$H$4:$J$163,MATCH($Y299,建具一覧表!$H$4:$H$163,FALSE),2)</f>
        <v>0</v>
      </c>
      <c r="AA299" s="105">
        <f>INDEX(建具一覧表!$H$4:$J$16343,MATCH($Y299,建具一覧表!$H$4:$H$163,FALSE),3)</f>
        <v>0</v>
      </c>
      <c r="AB299" s="177"/>
      <c r="AC299" s="106">
        <f t="shared" si="345"/>
        <v>0</v>
      </c>
    </row>
    <row r="300" spans="1:29" ht="16.5" customHeight="1">
      <c r="A300" s="144"/>
      <c r="B300" s="145"/>
      <c r="C300" s="145"/>
      <c r="D300" s="146"/>
      <c r="E300" s="137"/>
      <c r="F300" s="138"/>
      <c r="G300" s="139"/>
      <c r="H300" s="423"/>
      <c r="I300" s="350"/>
      <c r="J300" s="362"/>
      <c r="K300" s="363"/>
      <c r="L300" s="364"/>
      <c r="M300" s="365"/>
      <c r="N300" s="366"/>
      <c r="O300" s="358"/>
      <c r="P300" s="359"/>
      <c r="Q300" s="367"/>
      <c r="R300" s="140"/>
      <c r="S300" s="141"/>
      <c r="T300" s="103">
        <f>INDEX(建具一覧表!$B$4:$D$163,MATCH($S300,建具一覧表!$B$4:$B$163,FALSE),2)</f>
        <v>0</v>
      </c>
      <c r="U300" s="103">
        <f>INDEX(建具一覧表!$B$4:$D$163,MATCH($S300,建具一覧表!$B$4:$B$163,FALSE),3)</f>
        <v>0</v>
      </c>
      <c r="V300" s="142"/>
      <c r="W300" s="104">
        <f t="shared" si="346"/>
        <v>0</v>
      </c>
      <c r="X300" s="184"/>
      <c r="Y300" s="143"/>
      <c r="Z300" s="105">
        <f>INDEX(建具一覧表!$H$4:$J$163,MATCH($Y300,建具一覧表!$H$4:$H$163,FALSE),2)</f>
        <v>0</v>
      </c>
      <c r="AA300" s="105">
        <f>INDEX(建具一覧表!$H$4:$J$16343,MATCH($Y300,建具一覧表!$H$4:$H$163,FALSE),3)</f>
        <v>0</v>
      </c>
      <c r="AB300" s="177"/>
      <c r="AC300" s="106">
        <f t="shared" si="345"/>
        <v>0</v>
      </c>
    </row>
    <row r="301" spans="1:29" ht="16.5" customHeight="1">
      <c r="A301" s="144"/>
      <c r="B301" s="145"/>
      <c r="C301" s="145"/>
      <c r="D301" s="146"/>
      <c r="E301" s="147"/>
      <c r="F301" s="148"/>
      <c r="G301" s="149"/>
      <c r="H301" s="333" t="s">
        <v>90</v>
      </c>
      <c r="I301" s="335"/>
      <c r="J301" s="337">
        <f>SUM(J291:J300)</f>
        <v>0</v>
      </c>
      <c r="K301" s="339" t="e">
        <f>W302/F302</f>
        <v>#DIV/0!</v>
      </c>
      <c r="L301" s="341">
        <f>$G$2</f>
        <v>0.03</v>
      </c>
      <c r="M301" s="343" t="e">
        <f>K301-$G$2</f>
        <v>#DIV/0!</v>
      </c>
      <c r="N301" s="345">
        <f>SUM(N291:N300)</f>
        <v>0</v>
      </c>
      <c r="O301" s="339" t="e">
        <f>AC302/G302</f>
        <v>#DIV/0!</v>
      </c>
      <c r="P301" s="341">
        <f>$G$2</f>
        <v>0.03</v>
      </c>
      <c r="Q301" s="347" t="str">
        <f>IF(N301="","",O301-$G$2)</f>
        <v/>
      </c>
      <c r="R301" s="150"/>
      <c r="S301" s="141"/>
      <c r="T301" s="107">
        <f>INDEX(建具一覧表!$B$4:$D$163,MATCH($S301,建具一覧表!$B$4:$B$163,FALSE),2)</f>
        <v>0</v>
      </c>
      <c r="U301" s="107">
        <f>INDEX(建具一覧表!$B$4:$D$163,MATCH($S301,建具一覧表!$B$4:$B$163,FALSE),3)</f>
        <v>0</v>
      </c>
      <c r="V301" s="151"/>
      <c r="W301" s="104">
        <f t="shared" si="346"/>
        <v>0</v>
      </c>
      <c r="X301" s="185"/>
      <c r="Y301" s="143"/>
      <c r="Z301" s="108">
        <f>INDEX(建具一覧表!$H$4:$J$163,MATCH($Y301,建具一覧表!$H$4:$H$163,FALSE),2)</f>
        <v>0</v>
      </c>
      <c r="AA301" s="108">
        <f>INDEX(建具一覧表!$H$4:$J$16343,MATCH($Y301,建具一覧表!$H$4:$H$163,FALSE),3)</f>
        <v>0</v>
      </c>
      <c r="AB301" s="178"/>
      <c r="AC301" s="106">
        <f t="shared" si="345"/>
        <v>0</v>
      </c>
    </row>
    <row r="302" spans="1:29" s="158" customFormat="1" ht="16.5" customHeight="1" thickBot="1">
      <c r="A302" s="152"/>
      <c r="B302" s="153"/>
      <c r="C302" s="153"/>
      <c r="D302" s="154"/>
      <c r="E302" s="155" t="s">
        <v>2</v>
      </c>
      <c r="F302" s="111">
        <f>SUM(F291:F301)</f>
        <v>0</v>
      </c>
      <c r="G302" s="112">
        <f>SUM(G290:G301)</f>
        <v>0</v>
      </c>
      <c r="H302" s="334"/>
      <c r="I302" s="336"/>
      <c r="J302" s="338"/>
      <c r="K302" s="340"/>
      <c r="L302" s="342"/>
      <c r="M302" s="344"/>
      <c r="N302" s="346"/>
      <c r="O302" s="340"/>
      <c r="P302" s="342"/>
      <c r="Q302" s="348"/>
      <c r="R302" s="186"/>
      <c r="S302" s="187"/>
      <c r="T302" s="157"/>
      <c r="U302" s="157"/>
      <c r="V302" s="179"/>
      <c r="W302" s="110">
        <f>SUM(W291:W301)</f>
        <v>0</v>
      </c>
      <c r="X302" s="186"/>
      <c r="Y302" s="156"/>
      <c r="Z302" s="157"/>
      <c r="AA302" s="157"/>
      <c r="AB302" s="179"/>
      <c r="AC302" s="109">
        <f>SUM(AC291:AC301)</f>
        <v>0</v>
      </c>
    </row>
    <row r="303" spans="1:29" s="119" customFormat="1" ht="17.25" customHeight="1" thickTop="1">
      <c r="A303" s="404" t="s">
        <v>84</v>
      </c>
      <c r="B303" s="405"/>
      <c r="C303" s="406" t="s">
        <v>1</v>
      </c>
      <c r="D303" s="407"/>
      <c r="E303" s="323" t="s">
        <v>68</v>
      </c>
      <c r="F303" s="408" t="s">
        <v>70</v>
      </c>
      <c r="G303" s="410" t="s">
        <v>71</v>
      </c>
      <c r="H303" s="412" t="s">
        <v>78</v>
      </c>
      <c r="I303" s="314" t="s">
        <v>72</v>
      </c>
      <c r="J303" s="413" t="s">
        <v>73</v>
      </c>
      <c r="K303" s="377"/>
      <c r="L303" s="377"/>
      <c r="M303" s="378"/>
      <c r="N303" s="413" t="s">
        <v>69</v>
      </c>
      <c r="O303" s="377"/>
      <c r="P303" s="377"/>
      <c r="Q303" s="377"/>
      <c r="R303" s="375" t="s">
        <v>72</v>
      </c>
      <c r="S303" s="377" t="s">
        <v>74</v>
      </c>
      <c r="T303" s="377"/>
      <c r="U303" s="377"/>
      <c r="V303" s="377"/>
      <c r="W303" s="378"/>
      <c r="X303" s="379" t="s">
        <v>72</v>
      </c>
      <c r="Y303" s="381" t="s">
        <v>77</v>
      </c>
      <c r="Z303" s="382"/>
      <c r="AA303" s="382"/>
      <c r="AB303" s="382"/>
      <c r="AC303" s="383"/>
    </row>
    <row r="304" spans="1:29" s="119" customFormat="1" ht="17.25" customHeight="1">
      <c r="A304" s="331"/>
      <c r="B304" s="332"/>
      <c r="C304" s="406"/>
      <c r="D304" s="407"/>
      <c r="E304" s="323"/>
      <c r="F304" s="408"/>
      <c r="G304" s="410"/>
      <c r="H304" s="412"/>
      <c r="I304" s="314"/>
      <c r="J304" s="384" t="s">
        <v>80</v>
      </c>
      <c r="K304" s="384" t="s">
        <v>81</v>
      </c>
      <c r="L304" s="386" t="s">
        <v>82</v>
      </c>
      <c r="M304" s="388" t="s">
        <v>83</v>
      </c>
      <c r="N304" s="390" t="s">
        <v>80</v>
      </c>
      <c r="O304" s="384" t="s">
        <v>81</v>
      </c>
      <c r="P304" s="386" t="s">
        <v>82</v>
      </c>
      <c r="Q304" s="392" t="s">
        <v>83</v>
      </c>
      <c r="R304" s="375"/>
      <c r="S304" s="394" t="s">
        <v>0</v>
      </c>
      <c r="T304" s="396" t="s">
        <v>76</v>
      </c>
      <c r="U304" s="396"/>
      <c r="V304" s="397" t="s">
        <v>75</v>
      </c>
      <c r="W304" s="160" t="s">
        <v>4</v>
      </c>
      <c r="X304" s="379"/>
      <c r="Y304" s="399" t="s">
        <v>0</v>
      </c>
      <c r="Z304" s="401" t="s">
        <v>76</v>
      </c>
      <c r="AA304" s="401"/>
      <c r="AB304" s="402" t="s">
        <v>75</v>
      </c>
      <c r="AC304" s="121" t="s">
        <v>4</v>
      </c>
    </row>
    <row r="305" spans="1:29" s="128" customFormat="1" ht="22.5" customHeight="1">
      <c r="A305" s="414">
        <v>21</v>
      </c>
      <c r="B305" s="415"/>
      <c r="C305" s="418"/>
      <c r="D305" s="419"/>
      <c r="E305" s="324"/>
      <c r="F305" s="409"/>
      <c r="G305" s="411"/>
      <c r="H305" s="395"/>
      <c r="I305" s="315"/>
      <c r="J305" s="385"/>
      <c r="K305" s="385"/>
      <c r="L305" s="387"/>
      <c r="M305" s="389"/>
      <c r="N305" s="391"/>
      <c r="O305" s="385"/>
      <c r="P305" s="387"/>
      <c r="Q305" s="393"/>
      <c r="R305" s="376"/>
      <c r="S305" s="395"/>
      <c r="T305" s="122" t="s">
        <v>5</v>
      </c>
      <c r="U305" s="123" t="s">
        <v>6</v>
      </c>
      <c r="V305" s="398"/>
      <c r="W305" s="161" t="s">
        <v>86</v>
      </c>
      <c r="X305" s="380"/>
      <c r="Y305" s="400"/>
      <c r="Z305" s="125" t="s">
        <v>5</v>
      </c>
      <c r="AA305" s="126" t="s">
        <v>6</v>
      </c>
      <c r="AB305" s="403"/>
      <c r="AC305" s="127" t="s">
        <v>86</v>
      </c>
    </row>
    <row r="306" spans="1:29" ht="16.5" customHeight="1">
      <c r="A306" s="416"/>
      <c r="B306" s="417"/>
      <c r="C306" s="420"/>
      <c r="D306" s="421"/>
      <c r="E306" s="129"/>
      <c r="F306" s="130"/>
      <c r="G306" s="131"/>
      <c r="H306" s="422" t="s">
        <v>79</v>
      </c>
      <c r="I306" s="424" t="s">
        <v>87</v>
      </c>
      <c r="J306" s="425">
        <f>SUMIFS(W306:W316,R306:R316,"北")</f>
        <v>0</v>
      </c>
      <c r="K306" s="426" t="str">
        <f>IF(J306="","",J306/$W$317)</f>
        <v/>
      </c>
      <c r="L306" s="359" t="str">
        <f>IF(J306="","",IF(K306=100%,"",$G$2))</f>
        <v/>
      </c>
      <c r="M306" s="427" t="str">
        <f>IF(J306="","",IF(K306=100%,100%,K306-L306))</f>
        <v/>
      </c>
      <c r="N306" s="428">
        <f>SUMIFS(AC306:AC316,X306:X316,"北")</f>
        <v>0</v>
      </c>
      <c r="O306" s="339" t="str">
        <f>IF(N306="","",N306/AC317)</f>
        <v/>
      </c>
      <c r="P306" s="359" t="str">
        <f>IF(N306="","",IF(O306=100%,"",$G$2))</f>
        <v/>
      </c>
      <c r="Q306" s="429" t="str">
        <f>IF(N306="","",IF(O306=100%,100%,O306-P306))</f>
        <v/>
      </c>
      <c r="R306" s="132"/>
      <c r="S306" s="159"/>
      <c r="T306" s="99">
        <f>INDEX(建具一覧表!$B$4:$D$163,MATCH($S306,建具一覧表!$B$4:$B$163,FALSE),2)</f>
        <v>0</v>
      </c>
      <c r="U306" s="99">
        <f>INDEX(建具一覧表!$B$4:$D$163,MATCH($S306,建具一覧表!$B$4:$B$163,FALSE),3)</f>
        <v>0</v>
      </c>
      <c r="V306" s="134"/>
      <c r="W306" s="100">
        <f>T306*U306*V306</f>
        <v>0</v>
      </c>
      <c r="X306" s="183"/>
      <c r="Y306" s="135"/>
      <c r="Z306" s="101">
        <f>INDEX(建具一覧表!$H$4:$J$163,MATCH($Y306,建具一覧表!$H$4:$H$163,FALSE),2)</f>
        <v>0</v>
      </c>
      <c r="AA306" s="101">
        <f>INDEX(建具一覧表!$H$4:$J$16343,MATCH($Y306,建具一覧表!$H$4:$H$163,FALSE),3)</f>
        <v>0</v>
      </c>
      <c r="AB306" s="176"/>
      <c r="AC306" s="102">
        <f t="shared" ref="AC306:AC316" si="362">Z306*AA306*AB306</f>
        <v>0</v>
      </c>
    </row>
    <row r="307" spans="1:29" ht="16.5" customHeight="1">
      <c r="A307" s="416"/>
      <c r="B307" s="417"/>
      <c r="C307" s="420"/>
      <c r="D307" s="421"/>
      <c r="E307" s="137"/>
      <c r="F307" s="138"/>
      <c r="G307" s="139"/>
      <c r="H307" s="423"/>
      <c r="I307" s="349"/>
      <c r="J307" s="351"/>
      <c r="K307" s="352"/>
      <c r="L307" s="359"/>
      <c r="M307" s="355"/>
      <c r="N307" s="356"/>
      <c r="O307" s="368"/>
      <c r="P307" s="359"/>
      <c r="Q307" s="430"/>
      <c r="R307" s="140"/>
      <c r="S307" s="141"/>
      <c r="T307" s="103">
        <f>INDEX(建具一覧表!$B$4:$D$163,MATCH($S307,建具一覧表!$B$4:$B$163,FALSE),2)</f>
        <v>0</v>
      </c>
      <c r="U307" s="103">
        <f>INDEX(建具一覧表!$B$4:$D$163,MATCH($S307,建具一覧表!$B$4:$B$163,FALSE),3)</f>
        <v>0</v>
      </c>
      <c r="V307" s="142"/>
      <c r="W307" s="104">
        <f t="shared" ref="W307:W316" si="363">T307*U307*V307</f>
        <v>0</v>
      </c>
      <c r="X307" s="184"/>
      <c r="Y307" s="143"/>
      <c r="Z307" s="105">
        <f>INDEX(建具一覧表!$H$4:$J$163,MATCH($Y307,建具一覧表!$H$4:$H$163,FALSE),2)</f>
        <v>0</v>
      </c>
      <c r="AA307" s="105">
        <f>INDEX(建具一覧表!$H$4:$J$16343,MATCH($Y307,建具一覧表!$H$4:$H$163,FALSE),3)</f>
        <v>0</v>
      </c>
      <c r="AB307" s="177"/>
      <c r="AC307" s="106">
        <f t="shared" si="362"/>
        <v>0</v>
      </c>
    </row>
    <row r="308" spans="1:29" ht="16.5" customHeight="1">
      <c r="A308" s="416"/>
      <c r="B308" s="417"/>
      <c r="C308" s="420"/>
      <c r="D308" s="421"/>
      <c r="E308" s="137"/>
      <c r="F308" s="138"/>
      <c r="G308" s="139"/>
      <c r="H308" s="423"/>
      <c r="I308" s="349" t="s">
        <v>88</v>
      </c>
      <c r="J308" s="351">
        <f>SUMIFS(W306:W316,R306:R316,"東")</f>
        <v>0</v>
      </c>
      <c r="K308" s="352" t="str">
        <f>IF(J308="","",J308/$W$317)</f>
        <v/>
      </c>
      <c r="L308" s="353" t="str">
        <f t="shared" ref="L308" si="364">IF(J308="","",IF(K308=100%,"",$G$2))</f>
        <v/>
      </c>
      <c r="M308" s="355" t="str">
        <f>IF(J308="","",IF(K308=100%,100%,K308-L308))</f>
        <v/>
      </c>
      <c r="N308" s="356">
        <f>SUMIFS(AC306:AC316,X306:X316,"東")</f>
        <v>0</v>
      </c>
      <c r="O308" s="357" t="str">
        <f>IF(N308="","",N308/AC317)</f>
        <v/>
      </c>
      <c r="P308" s="359" t="str">
        <f t="shared" ref="P308" si="365">IF(N308="","",IF(O308=100%,"",$G$2))</f>
        <v/>
      </c>
      <c r="Q308" s="360" t="str">
        <f t="shared" ref="Q308" si="366">IF(N308="","",IF(O308=100%,100%,O308-P308))</f>
        <v/>
      </c>
      <c r="R308" s="140"/>
      <c r="S308" s="141"/>
      <c r="T308" s="103">
        <f>INDEX(建具一覧表!$B$4:$D$163,MATCH($S308,建具一覧表!$B$4:$B$163,FALSE),2)</f>
        <v>0</v>
      </c>
      <c r="U308" s="103">
        <f>INDEX(建具一覧表!$B$4:$D$163,MATCH($S308,建具一覧表!$B$4:$B$163,FALSE),3)</f>
        <v>0</v>
      </c>
      <c r="V308" s="142"/>
      <c r="W308" s="104">
        <f t="shared" si="363"/>
        <v>0</v>
      </c>
      <c r="X308" s="184"/>
      <c r="Y308" s="143"/>
      <c r="Z308" s="105">
        <f>INDEX(建具一覧表!$H$4:$J$163,MATCH($Y308,建具一覧表!$H$4:$H$163,FALSE),2)</f>
        <v>0</v>
      </c>
      <c r="AA308" s="105">
        <f>INDEX(建具一覧表!$H$4:$J$16343,MATCH($Y308,建具一覧表!$H$4:$H$163,FALSE),3)</f>
        <v>0</v>
      </c>
      <c r="AB308" s="177"/>
      <c r="AC308" s="106">
        <f t="shared" si="362"/>
        <v>0</v>
      </c>
    </row>
    <row r="309" spans="1:29" ht="16.5" customHeight="1">
      <c r="A309" s="369" t="s">
        <v>85</v>
      </c>
      <c r="B309" s="370"/>
      <c r="C309" s="370"/>
      <c r="D309" s="371"/>
      <c r="E309" s="137"/>
      <c r="F309" s="138"/>
      <c r="G309" s="139"/>
      <c r="H309" s="423"/>
      <c r="I309" s="349"/>
      <c r="J309" s="351"/>
      <c r="K309" s="352"/>
      <c r="L309" s="354"/>
      <c r="M309" s="355"/>
      <c r="N309" s="356"/>
      <c r="O309" s="368"/>
      <c r="P309" s="359"/>
      <c r="Q309" s="361"/>
      <c r="R309" s="140"/>
      <c r="S309" s="141"/>
      <c r="T309" s="103">
        <f>INDEX(建具一覧表!$B$4:$D$163,MATCH($S309,建具一覧表!$B$4:$B$163,FALSE),2)</f>
        <v>0</v>
      </c>
      <c r="U309" s="103">
        <f>INDEX(建具一覧表!$B$4:$D$163,MATCH($S309,建具一覧表!$B$4:$B$163,FALSE),3)</f>
        <v>0</v>
      </c>
      <c r="V309" s="142"/>
      <c r="W309" s="104">
        <f t="shared" si="363"/>
        <v>0</v>
      </c>
      <c r="X309" s="184"/>
      <c r="Y309" s="143"/>
      <c r="Z309" s="105">
        <f>INDEX(建具一覧表!$H$4:$J$163,MATCH($Y309,建具一覧表!$H$4:$H$163,FALSE),2)</f>
        <v>0</v>
      </c>
      <c r="AA309" s="105">
        <f>INDEX(建具一覧表!$H$4:$J$16343,MATCH($Y309,建具一覧表!$H$4:$H$163,FALSE),3)</f>
        <v>0</v>
      </c>
      <c r="AB309" s="177"/>
      <c r="AC309" s="106">
        <f t="shared" si="362"/>
        <v>0</v>
      </c>
    </row>
    <row r="310" spans="1:29" ht="16.5" customHeight="1">
      <c r="A310" s="372"/>
      <c r="B310" s="373"/>
      <c r="C310" s="373"/>
      <c r="D310" s="374"/>
      <c r="E310" s="137"/>
      <c r="F310" s="138"/>
      <c r="G310" s="139"/>
      <c r="H310" s="423"/>
      <c r="I310" s="349" t="s">
        <v>7</v>
      </c>
      <c r="J310" s="351">
        <f>SUMIFS(W306:W316,R306:R316,"南")</f>
        <v>0</v>
      </c>
      <c r="K310" s="352" t="str">
        <f>IF(J310="","",J310/$W$317)</f>
        <v/>
      </c>
      <c r="L310" s="353" t="str">
        <f t="shared" ref="L310" si="367">IF(J310="","",IF(K310=100%,"",$G$2))</f>
        <v/>
      </c>
      <c r="M310" s="355" t="str">
        <f t="shared" ref="M310" si="368">IF(J310="","",IF(K310=100%,100%,K310-L310))</f>
        <v/>
      </c>
      <c r="N310" s="356">
        <f>SUMIFS(AC306:AC316,X306:X316,"南")</f>
        <v>0</v>
      </c>
      <c r="O310" s="357" t="str">
        <f>IF(N310="","",N310/AC317)</f>
        <v/>
      </c>
      <c r="P310" s="359" t="str">
        <f t="shared" ref="P310" si="369">IF(N310="","",IF(O310=100%,"",$G$2))</f>
        <v/>
      </c>
      <c r="Q310" s="360" t="str">
        <f t="shared" ref="Q310" si="370">IF(N310="","",IF(O310=100%,100%,O310-P310))</f>
        <v/>
      </c>
      <c r="R310" s="140"/>
      <c r="S310" s="141"/>
      <c r="T310" s="103">
        <f>INDEX(建具一覧表!$B$4:$D$163,MATCH($S310,建具一覧表!$B$4:$B$163,FALSE),2)</f>
        <v>0</v>
      </c>
      <c r="U310" s="103">
        <f>INDEX(建具一覧表!$B$4:$D$163,MATCH($S310,建具一覧表!$B$4:$B$163,FALSE),3)</f>
        <v>0</v>
      </c>
      <c r="V310" s="142"/>
      <c r="W310" s="104">
        <f t="shared" si="363"/>
        <v>0</v>
      </c>
      <c r="X310" s="184"/>
      <c r="Y310" s="143"/>
      <c r="Z310" s="105">
        <f>INDEX(建具一覧表!$H$4:$J$163,MATCH($Y310,建具一覧表!$H$4:$H$163,FALSE),2)</f>
        <v>0</v>
      </c>
      <c r="AA310" s="105">
        <f>INDEX(建具一覧表!$H$4:$J$16343,MATCH($Y310,建具一覧表!$H$4:$H$163,FALSE),3)</f>
        <v>0</v>
      </c>
      <c r="AB310" s="177"/>
      <c r="AC310" s="106">
        <f t="shared" si="362"/>
        <v>0</v>
      </c>
    </row>
    <row r="311" spans="1:29" ht="16.5" customHeight="1">
      <c r="A311" s="144"/>
      <c r="B311" s="145"/>
      <c r="C311" s="145"/>
      <c r="D311" s="146"/>
      <c r="E311" s="137"/>
      <c r="F311" s="138"/>
      <c r="G311" s="139"/>
      <c r="H311" s="423"/>
      <c r="I311" s="349"/>
      <c r="J311" s="351"/>
      <c r="K311" s="352"/>
      <c r="L311" s="354"/>
      <c r="M311" s="355"/>
      <c r="N311" s="356"/>
      <c r="O311" s="368"/>
      <c r="P311" s="359"/>
      <c r="Q311" s="361"/>
      <c r="R311" s="140"/>
      <c r="S311" s="141"/>
      <c r="T311" s="103">
        <f>INDEX(建具一覧表!$B$4:$D$163,MATCH($S311,建具一覧表!$B$4:$B$163,FALSE),2)</f>
        <v>0</v>
      </c>
      <c r="U311" s="103">
        <f>INDEX(建具一覧表!$B$4:$D$163,MATCH($S311,建具一覧表!$B$4:$B$163,FALSE),3)</f>
        <v>0</v>
      </c>
      <c r="V311" s="142"/>
      <c r="W311" s="104">
        <f t="shared" si="363"/>
        <v>0</v>
      </c>
      <c r="X311" s="184"/>
      <c r="Y311" s="143"/>
      <c r="Z311" s="105">
        <f>INDEX(建具一覧表!$H$4:$J$163,MATCH($Y311,建具一覧表!$H$4:$H$163,FALSE),2)</f>
        <v>0</v>
      </c>
      <c r="AA311" s="105">
        <f>INDEX(建具一覧表!$H$4:$J$16343,MATCH($Y311,建具一覧表!$H$4:$H$163,FALSE),3)</f>
        <v>0</v>
      </c>
      <c r="AB311" s="177"/>
      <c r="AC311" s="106">
        <f t="shared" si="362"/>
        <v>0</v>
      </c>
    </row>
    <row r="312" spans="1:29" ht="16.5" customHeight="1">
      <c r="A312" s="144"/>
      <c r="B312" s="145"/>
      <c r="C312" s="145"/>
      <c r="D312" s="146"/>
      <c r="E312" s="137"/>
      <c r="F312" s="138"/>
      <c r="G312" s="139"/>
      <c r="H312" s="423"/>
      <c r="I312" s="349" t="s">
        <v>8</v>
      </c>
      <c r="J312" s="351">
        <f>SUMIFS(W306:W316,R306:R316,"西")</f>
        <v>0</v>
      </c>
      <c r="K312" s="352" t="str">
        <f>IF(J312="","",J312/$W$317)</f>
        <v/>
      </c>
      <c r="L312" s="353" t="str">
        <f t="shared" ref="L312" si="371">IF(J312="","",IF(K312=100%,"",$G$2))</f>
        <v/>
      </c>
      <c r="M312" s="355" t="str">
        <f t="shared" ref="M312" si="372">IF(J312="","",IF(K312=100%,100%,K312-L312))</f>
        <v/>
      </c>
      <c r="N312" s="356">
        <f>SUMIFS(AC306:AC316,X306:X316,"西")</f>
        <v>0</v>
      </c>
      <c r="O312" s="357" t="str">
        <f>IF(N312="","",N312/AC317)</f>
        <v/>
      </c>
      <c r="P312" s="359" t="str">
        <f t="shared" ref="P312" si="373">IF(N312="","",IF(O312=100%,"",$G$2))</f>
        <v/>
      </c>
      <c r="Q312" s="360" t="str">
        <f t="shared" ref="Q312" si="374">IF(N312="","",IF(O312=100%,100%,O312-P312))</f>
        <v/>
      </c>
      <c r="R312" s="140"/>
      <c r="S312" s="141"/>
      <c r="T312" s="103">
        <f>INDEX(建具一覧表!$B$4:$D$163,MATCH($S312,建具一覧表!$B$4:$B$163,FALSE),2)</f>
        <v>0</v>
      </c>
      <c r="U312" s="103">
        <f>INDEX(建具一覧表!$B$4:$D$163,MATCH($S312,建具一覧表!$B$4:$B$163,FALSE),3)</f>
        <v>0</v>
      </c>
      <c r="V312" s="142"/>
      <c r="W312" s="104">
        <f t="shared" si="363"/>
        <v>0</v>
      </c>
      <c r="X312" s="184"/>
      <c r="Y312" s="143"/>
      <c r="Z312" s="105">
        <f>INDEX(建具一覧表!$H$4:$J$163,MATCH($Y312,建具一覧表!$H$4:$H$163,FALSE),2)</f>
        <v>0</v>
      </c>
      <c r="AA312" s="105">
        <f>INDEX(建具一覧表!$H$4:$J$16343,MATCH($Y312,建具一覧表!$H$4:$H$163,FALSE),3)</f>
        <v>0</v>
      </c>
      <c r="AB312" s="177"/>
      <c r="AC312" s="106">
        <f t="shared" si="362"/>
        <v>0</v>
      </c>
    </row>
    <row r="313" spans="1:29" ht="16.5" customHeight="1">
      <c r="A313" s="144"/>
      <c r="B313" s="145"/>
      <c r="C313" s="145"/>
      <c r="D313" s="146"/>
      <c r="E313" s="137"/>
      <c r="F313" s="138"/>
      <c r="G313" s="139"/>
      <c r="H313" s="423"/>
      <c r="I313" s="350"/>
      <c r="J313" s="351"/>
      <c r="K313" s="352"/>
      <c r="L313" s="354"/>
      <c r="M313" s="355"/>
      <c r="N313" s="356"/>
      <c r="O313" s="358"/>
      <c r="P313" s="359"/>
      <c r="Q313" s="361"/>
      <c r="R313" s="140"/>
      <c r="S313" s="141"/>
      <c r="T313" s="103">
        <f>INDEX(建具一覧表!$B$4:$D$163,MATCH($S313,建具一覧表!$B$4:$B$163,FALSE),2)</f>
        <v>0</v>
      </c>
      <c r="U313" s="103">
        <f>INDEX(建具一覧表!$B$4:$D$163,MATCH($S313,建具一覧表!$B$4:$B$163,FALSE),3)</f>
        <v>0</v>
      </c>
      <c r="V313" s="142"/>
      <c r="W313" s="104">
        <f t="shared" si="363"/>
        <v>0</v>
      </c>
      <c r="X313" s="184"/>
      <c r="Y313" s="143"/>
      <c r="Z313" s="105">
        <f>INDEX(建具一覧表!$H$4:$J$163,MATCH($Y313,建具一覧表!$H$4:$H$163,FALSE),2)</f>
        <v>0</v>
      </c>
      <c r="AA313" s="105">
        <f>INDEX(建具一覧表!$H$4:$J$16343,MATCH($Y313,建具一覧表!$H$4:$H$163,FALSE),3)</f>
        <v>0</v>
      </c>
      <c r="AB313" s="177"/>
      <c r="AC313" s="106">
        <f t="shared" si="362"/>
        <v>0</v>
      </c>
    </row>
    <row r="314" spans="1:29" ht="16.5" customHeight="1">
      <c r="A314" s="144"/>
      <c r="B314" s="145"/>
      <c r="C314" s="145"/>
      <c r="D314" s="146"/>
      <c r="E314" s="137"/>
      <c r="F314" s="138"/>
      <c r="G314" s="139"/>
      <c r="H314" s="423"/>
      <c r="I314" s="349" t="s">
        <v>89</v>
      </c>
      <c r="J314" s="351">
        <f>SUMIFS(W306:W316,R306:R316,"真上")</f>
        <v>0</v>
      </c>
      <c r="K314" s="352" t="str">
        <f>IF(J314="","",J314/$W$317)</f>
        <v/>
      </c>
      <c r="L314" s="353" t="str">
        <f t="shared" ref="L314" si="375">IF(J314="","",IF(K314=100%,"",$G$2))</f>
        <v/>
      </c>
      <c r="M314" s="355" t="str">
        <f t="shared" ref="M314" si="376">IF(J314="","",IF(K314=100%,100%,K314-L314))</f>
        <v/>
      </c>
      <c r="N314" s="356">
        <f>SUMIFS(AC306:AC316,X306:X316,"真上")</f>
        <v>0</v>
      </c>
      <c r="O314" s="357" t="str">
        <f>IF(N314="","",N314/AC319)</f>
        <v/>
      </c>
      <c r="P314" s="359" t="str">
        <f t="shared" ref="P314" si="377">IF(N314="","",IF(O314=100%,"",$G$2))</f>
        <v/>
      </c>
      <c r="Q314" s="360" t="str">
        <f t="shared" ref="Q314" si="378">IF(N314="","",IF(O314=100%,100%,O314-P314))</f>
        <v/>
      </c>
      <c r="R314" s="140"/>
      <c r="S314" s="141"/>
      <c r="T314" s="103">
        <f>INDEX(建具一覧表!$B$4:$D$163,MATCH($S314,建具一覧表!$B$4:$B$163,FALSE),2)</f>
        <v>0</v>
      </c>
      <c r="U314" s="103">
        <f>INDEX(建具一覧表!$B$4:$D$163,MATCH($S314,建具一覧表!$B$4:$B$163,FALSE),3)</f>
        <v>0</v>
      </c>
      <c r="V314" s="142"/>
      <c r="W314" s="104">
        <f t="shared" si="363"/>
        <v>0</v>
      </c>
      <c r="X314" s="184"/>
      <c r="Y314" s="143"/>
      <c r="Z314" s="105">
        <f>INDEX(建具一覧表!$H$4:$J$163,MATCH($Y314,建具一覧表!$H$4:$H$163,FALSE),2)</f>
        <v>0</v>
      </c>
      <c r="AA314" s="105">
        <f>INDEX(建具一覧表!$H$4:$J$16343,MATCH($Y314,建具一覧表!$H$4:$H$163,FALSE),3)</f>
        <v>0</v>
      </c>
      <c r="AB314" s="177"/>
      <c r="AC314" s="106">
        <f t="shared" si="362"/>
        <v>0</v>
      </c>
    </row>
    <row r="315" spans="1:29" ht="16.5" customHeight="1">
      <c r="A315" s="144"/>
      <c r="B315" s="145"/>
      <c r="C315" s="145"/>
      <c r="D315" s="146"/>
      <c r="E315" s="137"/>
      <c r="F315" s="138"/>
      <c r="G315" s="139"/>
      <c r="H315" s="423"/>
      <c r="I315" s="350"/>
      <c r="J315" s="362"/>
      <c r="K315" s="363"/>
      <c r="L315" s="364"/>
      <c r="M315" s="365"/>
      <c r="N315" s="366"/>
      <c r="O315" s="358"/>
      <c r="P315" s="359"/>
      <c r="Q315" s="367"/>
      <c r="R315" s="140"/>
      <c r="S315" s="141"/>
      <c r="T315" s="103">
        <f>INDEX(建具一覧表!$B$4:$D$163,MATCH($S315,建具一覧表!$B$4:$B$163,FALSE),2)</f>
        <v>0</v>
      </c>
      <c r="U315" s="103">
        <f>INDEX(建具一覧表!$B$4:$D$163,MATCH($S315,建具一覧表!$B$4:$B$163,FALSE),3)</f>
        <v>0</v>
      </c>
      <c r="V315" s="142"/>
      <c r="W315" s="104">
        <f t="shared" si="363"/>
        <v>0</v>
      </c>
      <c r="X315" s="184"/>
      <c r="Y315" s="143"/>
      <c r="Z315" s="105">
        <f>INDEX(建具一覧表!$H$4:$J$163,MATCH($Y315,建具一覧表!$H$4:$H$163,FALSE),2)</f>
        <v>0</v>
      </c>
      <c r="AA315" s="105">
        <f>INDEX(建具一覧表!$H$4:$J$16343,MATCH($Y315,建具一覧表!$H$4:$H$163,FALSE),3)</f>
        <v>0</v>
      </c>
      <c r="AB315" s="177"/>
      <c r="AC315" s="106">
        <f t="shared" si="362"/>
        <v>0</v>
      </c>
    </row>
    <row r="316" spans="1:29" ht="16.5" customHeight="1">
      <c r="A316" s="144"/>
      <c r="B316" s="145"/>
      <c r="C316" s="145"/>
      <c r="D316" s="146"/>
      <c r="E316" s="147"/>
      <c r="F316" s="148"/>
      <c r="G316" s="149"/>
      <c r="H316" s="333" t="s">
        <v>90</v>
      </c>
      <c r="I316" s="335"/>
      <c r="J316" s="337">
        <f>SUM(J306:J315)</f>
        <v>0</v>
      </c>
      <c r="K316" s="339" t="e">
        <f>W317/F317</f>
        <v>#DIV/0!</v>
      </c>
      <c r="L316" s="341">
        <f>$G$2</f>
        <v>0.03</v>
      </c>
      <c r="M316" s="343" t="e">
        <f>K316-$G$2</f>
        <v>#DIV/0!</v>
      </c>
      <c r="N316" s="345">
        <f>SUM(N306:N315)</f>
        <v>0</v>
      </c>
      <c r="O316" s="339" t="e">
        <f>AC317/G317</f>
        <v>#DIV/0!</v>
      </c>
      <c r="P316" s="341">
        <f>$G$2</f>
        <v>0.03</v>
      </c>
      <c r="Q316" s="347" t="str">
        <f>IF(N316="","",O316-$G$2)</f>
        <v/>
      </c>
      <c r="R316" s="150"/>
      <c r="S316" s="141"/>
      <c r="T316" s="107">
        <f>INDEX(建具一覧表!$B$4:$D$163,MATCH($S316,建具一覧表!$B$4:$B$163,FALSE),2)</f>
        <v>0</v>
      </c>
      <c r="U316" s="107">
        <f>INDEX(建具一覧表!$B$4:$D$163,MATCH($S316,建具一覧表!$B$4:$B$163,FALSE),3)</f>
        <v>0</v>
      </c>
      <c r="V316" s="151"/>
      <c r="W316" s="104">
        <f t="shared" si="363"/>
        <v>0</v>
      </c>
      <c r="X316" s="185"/>
      <c r="Y316" s="143"/>
      <c r="Z316" s="108">
        <f>INDEX(建具一覧表!$H$4:$J$163,MATCH($Y316,建具一覧表!$H$4:$H$163,FALSE),2)</f>
        <v>0</v>
      </c>
      <c r="AA316" s="108">
        <f>INDEX(建具一覧表!$H$4:$J$16343,MATCH($Y316,建具一覧表!$H$4:$H$163,FALSE),3)</f>
        <v>0</v>
      </c>
      <c r="AB316" s="178"/>
      <c r="AC316" s="106">
        <f t="shared" si="362"/>
        <v>0</v>
      </c>
    </row>
    <row r="317" spans="1:29" s="158" customFormat="1" ht="16.5" customHeight="1" thickBot="1">
      <c r="A317" s="162"/>
      <c r="B317" s="163"/>
      <c r="C317" s="163"/>
      <c r="D317" s="164"/>
      <c r="E317" s="155" t="s">
        <v>2</v>
      </c>
      <c r="F317" s="111">
        <f>SUM(F306:F316)</f>
        <v>0</v>
      </c>
      <c r="G317" s="112">
        <f>SUM(G305:G316)</f>
        <v>0</v>
      </c>
      <c r="H317" s="334"/>
      <c r="I317" s="336"/>
      <c r="J317" s="338"/>
      <c r="K317" s="340"/>
      <c r="L317" s="342"/>
      <c r="M317" s="344"/>
      <c r="N317" s="346"/>
      <c r="O317" s="340"/>
      <c r="P317" s="342"/>
      <c r="Q317" s="348"/>
      <c r="R317" s="186"/>
      <c r="S317" s="187"/>
      <c r="T317" s="157"/>
      <c r="U317" s="157"/>
      <c r="V317" s="179"/>
      <c r="W317" s="110">
        <f>SUM(W306:W316)</f>
        <v>0</v>
      </c>
      <c r="X317" s="186"/>
      <c r="Y317" s="156"/>
      <c r="Z317" s="157"/>
      <c r="AA317" s="157"/>
      <c r="AB317" s="179"/>
      <c r="AC317" s="109">
        <f>SUM(AC306:AC316)</f>
        <v>0</v>
      </c>
    </row>
    <row r="318" spans="1:29" s="119" customFormat="1" ht="17.25" customHeight="1" thickTop="1">
      <c r="A318" s="329" t="s">
        <v>84</v>
      </c>
      <c r="B318" s="330"/>
      <c r="C318" s="325" t="s">
        <v>1</v>
      </c>
      <c r="D318" s="326"/>
      <c r="E318" s="443" t="s">
        <v>68</v>
      </c>
      <c r="F318" s="444" t="s">
        <v>70</v>
      </c>
      <c r="G318" s="445" t="s">
        <v>71</v>
      </c>
      <c r="H318" s="446" t="s">
        <v>78</v>
      </c>
      <c r="I318" s="447" t="s">
        <v>72</v>
      </c>
      <c r="J318" s="448" t="s">
        <v>73</v>
      </c>
      <c r="K318" s="437"/>
      <c r="L318" s="437"/>
      <c r="M318" s="438"/>
      <c r="N318" s="449" t="s">
        <v>69</v>
      </c>
      <c r="O318" s="441"/>
      <c r="P318" s="441"/>
      <c r="Q318" s="441"/>
      <c r="R318" s="436" t="s">
        <v>72</v>
      </c>
      <c r="S318" s="437" t="s">
        <v>74</v>
      </c>
      <c r="T318" s="437"/>
      <c r="U318" s="437"/>
      <c r="V318" s="437"/>
      <c r="W318" s="438"/>
      <c r="X318" s="439" t="s">
        <v>72</v>
      </c>
      <c r="Y318" s="440" t="s">
        <v>77</v>
      </c>
      <c r="Z318" s="441"/>
      <c r="AA318" s="441"/>
      <c r="AB318" s="441"/>
      <c r="AC318" s="442"/>
    </row>
    <row r="319" spans="1:29" s="119" customFormat="1" ht="17.25" customHeight="1">
      <c r="A319" s="331"/>
      <c r="B319" s="332"/>
      <c r="C319" s="406"/>
      <c r="D319" s="407"/>
      <c r="E319" s="323"/>
      <c r="F319" s="408"/>
      <c r="G319" s="320"/>
      <c r="H319" s="412"/>
      <c r="I319" s="314"/>
      <c r="J319" s="384" t="s">
        <v>80</v>
      </c>
      <c r="K319" s="384" t="s">
        <v>81</v>
      </c>
      <c r="L319" s="386" t="s">
        <v>82</v>
      </c>
      <c r="M319" s="388" t="s">
        <v>83</v>
      </c>
      <c r="N319" s="431" t="s">
        <v>80</v>
      </c>
      <c r="O319" s="384" t="s">
        <v>81</v>
      </c>
      <c r="P319" s="386" t="s">
        <v>82</v>
      </c>
      <c r="Q319" s="433" t="s">
        <v>83</v>
      </c>
      <c r="R319" s="375"/>
      <c r="S319" s="394" t="s">
        <v>0</v>
      </c>
      <c r="T319" s="396" t="s">
        <v>76</v>
      </c>
      <c r="U319" s="396"/>
      <c r="V319" s="397" t="s">
        <v>75</v>
      </c>
      <c r="W319" s="120" t="s">
        <v>4</v>
      </c>
      <c r="X319" s="379"/>
      <c r="Y319" s="399" t="s">
        <v>0</v>
      </c>
      <c r="Z319" s="401" t="s">
        <v>76</v>
      </c>
      <c r="AA319" s="401"/>
      <c r="AB319" s="402" t="s">
        <v>75</v>
      </c>
      <c r="AC319" s="121" t="s">
        <v>4</v>
      </c>
    </row>
    <row r="320" spans="1:29" s="128" customFormat="1" ht="22.5" customHeight="1">
      <c r="A320" s="414">
        <v>22</v>
      </c>
      <c r="B320" s="415"/>
      <c r="C320" s="418"/>
      <c r="D320" s="419"/>
      <c r="E320" s="324"/>
      <c r="F320" s="409"/>
      <c r="G320" s="321"/>
      <c r="H320" s="395"/>
      <c r="I320" s="315"/>
      <c r="J320" s="385"/>
      <c r="K320" s="385"/>
      <c r="L320" s="387"/>
      <c r="M320" s="389"/>
      <c r="N320" s="432"/>
      <c r="O320" s="385"/>
      <c r="P320" s="387"/>
      <c r="Q320" s="434"/>
      <c r="R320" s="376"/>
      <c r="S320" s="395"/>
      <c r="T320" s="122" t="s">
        <v>5</v>
      </c>
      <c r="U320" s="123" t="s">
        <v>6</v>
      </c>
      <c r="V320" s="398"/>
      <c r="W320" s="124" t="s">
        <v>86</v>
      </c>
      <c r="X320" s="380"/>
      <c r="Y320" s="400"/>
      <c r="Z320" s="125" t="s">
        <v>5</v>
      </c>
      <c r="AA320" s="126" t="s">
        <v>6</v>
      </c>
      <c r="AB320" s="403"/>
      <c r="AC320" s="127" t="s">
        <v>86</v>
      </c>
    </row>
    <row r="321" spans="1:29" ht="16.5" customHeight="1">
      <c r="A321" s="416"/>
      <c r="B321" s="417"/>
      <c r="C321" s="420"/>
      <c r="D321" s="421"/>
      <c r="E321" s="129"/>
      <c r="F321" s="130"/>
      <c r="G321" s="131"/>
      <c r="H321" s="422" t="s">
        <v>79</v>
      </c>
      <c r="I321" s="424" t="s">
        <v>87</v>
      </c>
      <c r="J321" s="425">
        <f>SUMIFS(W321:W331,R321:R331,"北")</f>
        <v>0</v>
      </c>
      <c r="K321" s="426" t="str">
        <f>IF(J321="","",J321/$W$332)</f>
        <v/>
      </c>
      <c r="L321" s="359" t="str">
        <f>IF(J321="","",IF(K321=100%,"",$G$2))</f>
        <v/>
      </c>
      <c r="M321" s="427" t="str">
        <f>IF(J321="","",IF(K321=100%,100%,K321-L321))</f>
        <v/>
      </c>
      <c r="N321" s="428">
        <f>SUMIFS(AC321:AC331,X321:X331,"北")</f>
        <v>0</v>
      </c>
      <c r="O321" s="339" t="str">
        <f>IF(N321="","",N321/AC332)</f>
        <v/>
      </c>
      <c r="P321" s="359" t="str">
        <f>IF(N321="","",IF(O321=100%,"",$G$2))</f>
        <v/>
      </c>
      <c r="Q321" s="429" t="str">
        <f>IF(N321="","",IF(O321=100%,100%,O321-P321))</f>
        <v/>
      </c>
      <c r="R321" s="132"/>
      <c r="S321" s="159"/>
      <c r="T321" s="99">
        <f>INDEX(建具一覧表!$B$4:$D$163,MATCH($S321,建具一覧表!$B$4:$B$163,FALSE),2)</f>
        <v>0</v>
      </c>
      <c r="U321" s="99">
        <f>INDEX(建具一覧表!$B$4:$D$163,MATCH($S321,建具一覧表!$B$4:$B$163,FALSE),3)</f>
        <v>0</v>
      </c>
      <c r="V321" s="134"/>
      <c r="W321" s="100">
        <f>T321*U321*V321</f>
        <v>0</v>
      </c>
      <c r="X321" s="183"/>
      <c r="Y321" s="135"/>
      <c r="Z321" s="101">
        <f>INDEX(建具一覧表!$H$4:$J$163,MATCH($Y321,建具一覧表!$H$4:$H$163,FALSE),2)</f>
        <v>0</v>
      </c>
      <c r="AA321" s="101">
        <f>INDEX(建具一覧表!$H$4:$J$16343,MATCH($Y321,建具一覧表!$H$4:$H$163,FALSE),3)</f>
        <v>0</v>
      </c>
      <c r="AB321" s="176"/>
      <c r="AC321" s="102">
        <f t="shared" ref="AC321:AC331" si="379">Z321*AA321*AB321</f>
        <v>0</v>
      </c>
    </row>
    <row r="322" spans="1:29" ht="16.5" customHeight="1">
      <c r="A322" s="416"/>
      <c r="B322" s="417"/>
      <c r="C322" s="420"/>
      <c r="D322" s="421"/>
      <c r="E322" s="137"/>
      <c r="F322" s="138"/>
      <c r="G322" s="139"/>
      <c r="H322" s="423"/>
      <c r="I322" s="349"/>
      <c r="J322" s="351"/>
      <c r="K322" s="352"/>
      <c r="L322" s="359"/>
      <c r="M322" s="355"/>
      <c r="N322" s="356"/>
      <c r="O322" s="368"/>
      <c r="P322" s="359"/>
      <c r="Q322" s="430"/>
      <c r="R322" s="140"/>
      <c r="S322" s="141"/>
      <c r="T322" s="103">
        <f>INDEX(建具一覧表!$B$4:$D$163,MATCH($S322,建具一覧表!$B$4:$B$163,FALSE),2)</f>
        <v>0</v>
      </c>
      <c r="U322" s="103">
        <f>INDEX(建具一覧表!$B$4:$D$163,MATCH($S322,建具一覧表!$B$4:$B$163,FALSE),3)</f>
        <v>0</v>
      </c>
      <c r="V322" s="142"/>
      <c r="W322" s="104">
        <f t="shared" ref="W322:W331" si="380">T322*U322*V322</f>
        <v>0</v>
      </c>
      <c r="X322" s="184"/>
      <c r="Y322" s="143"/>
      <c r="Z322" s="105">
        <f>INDEX(建具一覧表!$H$4:$J$163,MATCH($Y322,建具一覧表!$H$4:$H$163,FALSE),2)</f>
        <v>0</v>
      </c>
      <c r="AA322" s="105">
        <f>INDEX(建具一覧表!$H$4:$J$16343,MATCH($Y322,建具一覧表!$H$4:$H$163,FALSE),3)</f>
        <v>0</v>
      </c>
      <c r="AB322" s="177"/>
      <c r="AC322" s="106">
        <f t="shared" si="379"/>
        <v>0</v>
      </c>
    </row>
    <row r="323" spans="1:29" ht="16.5" customHeight="1">
      <c r="A323" s="416"/>
      <c r="B323" s="417"/>
      <c r="C323" s="420"/>
      <c r="D323" s="421"/>
      <c r="E323" s="137"/>
      <c r="F323" s="138"/>
      <c r="G323" s="139"/>
      <c r="H323" s="423"/>
      <c r="I323" s="349" t="s">
        <v>88</v>
      </c>
      <c r="J323" s="351">
        <f>SUMIFS(W321:W331,R321:R331,"東")</f>
        <v>0</v>
      </c>
      <c r="K323" s="352" t="str">
        <f>IF(J323="","",J323/$W$332)</f>
        <v/>
      </c>
      <c r="L323" s="353" t="str">
        <f t="shared" ref="L323" si="381">IF(J323="","",IF(K323=100%,"",$G$2))</f>
        <v/>
      </c>
      <c r="M323" s="355" t="str">
        <f>IF(J323="","",IF(K323=100%,100%,K323-L323))</f>
        <v/>
      </c>
      <c r="N323" s="356">
        <f>SUMIFS(AC321:AC331,X321:X331,"東")</f>
        <v>0</v>
      </c>
      <c r="O323" s="357" t="str">
        <f>IF(N323="","",N323/AC332)</f>
        <v/>
      </c>
      <c r="P323" s="359" t="str">
        <f t="shared" ref="P323" si="382">IF(N323="","",IF(O323=100%,"",$G$2))</f>
        <v/>
      </c>
      <c r="Q323" s="360" t="str">
        <f t="shared" ref="Q323" si="383">IF(N323="","",IF(O323=100%,100%,O323-P323))</f>
        <v/>
      </c>
      <c r="R323" s="140"/>
      <c r="S323" s="141"/>
      <c r="T323" s="103">
        <f>INDEX(建具一覧表!$B$4:$D$163,MATCH($S323,建具一覧表!$B$4:$B$163,FALSE),2)</f>
        <v>0</v>
      </c>
      <c r="U323" s="103">
        <f>INDEX(建具一覧表!$B$4:$D$163,MATCH($S323,建具一覧表!$B$4:$B$163,FALSE),3)</f>
        <v>0</v>
      </c>
      <c r="V323" s="142"/>
      <c r="W323" s="104">
        <f t="shared" si="380"/>
        <v>0</v>
      </c>
      <c r="X323" s="184"/>
      <c r="Y323" s="143"/>
      <c r="Z323" s="105">
        <f>INDEX(建具一覧表!$H$4:$J$163,MATCH($Y323,建具一覧表!$H$4:$H$163,FALSE),2)</f>
        <v>0</v>
      </c>
      <c r="AA323" s="105">
        <f>INDEX(建具一覧表!$H$4:$J$16343,MATCH($Y323,建具一覧表!$H$4:$H$163,FALSE),3)</f>
        <v>0</v>
      </c>
      <c r="AB323" s="177"/>
      <c r="AC323" s="106">
        <f t="shared" si="379"/>
        <v>0</v>
      </c>
    </row>
    <row r="324" spans="1:29" ht="16.5" customHeight="1">
      <c r="A324" s="369" t="s">
        <v>85</v>
      </c>
      <c r="B324" s="370"/>
      <c r="C324" s="370"/>
      <c r="D324" s="371"/>
      <c r="E324" s="137"/>
      <c r="F324" s="138"/>
      <c r="G324" s="139"/>
      <c r="H324" s="423"/>
      <c r="I324" s="349"/>
      <c r="J324" s="351"/>
      <c r="K324" s="352"/>
      <c r="L324" s="354"/>
      <c r="M324" s="355"/>
      <c r="N324" s="356"/>
      <c r="O324" s="368"/>
      <c r="P324" s="359"/>
      <c r="Q324" s="361"/>
      <c r="R324" s="140"/>
      <c r="S324" s="141"/>
      <c r="T324" s="103">
        <f>INDEX(建具一覧表!$B$4:$D$163,MATCH($S324,建具一覧表!$B$4:$B$163,FALSE),2)</f>
        <v>0</v>
      </c>
      <c r="U324" s="103">
        <f>INDEX(建具一覧表!$B$4:$D$163,MATCH($S324,建具一覧表!$B$4:$B$163,FALSE),3)</f>
        <v>0</v>
      </c>
      <c r="V324" s="142"/>
      <c r="W324" s="104">
        <f t="shared" si="380"/>
        <v>0</v>
      </c>
      <c r="X324" s="184"/>
      <c r="Y324" s="143"/>
      <c r="Z324" s="105">
        <f>INDEX(建具一覧表!$H$4:$J$163,MATCH($Y324,建具一覧表!$H$4:$H$163,FALSE),2)</f>
        <v>0</v>
      </c>
      <c r="AA324" s="105">
        <f>INDEX(建具一覧表!$H$4:$J$16343,MATCH($Y324,建具一覧表!$H$4:$H$163,FALSE),3)</f>
        <v>0</v>
      </c>
      <c r="AB324" s="177"/>
      <c r="AC324" s="106">
        <f t="shared" si="379"/>
        <v>0</v>
      </c>
    </row>
    <row r="325" spans="1:29" ht="16.5" customHeight="1">
      <c r="A325" s="372"/>
      <c r="B325" s="373"/>
      <c r="C325" s="373"/>
      <c r="D325" s="374"/>
      <c r="E325" s="137"/>
      <c r="F325" s="138"/>
      <c r="G325" s="139"/>
      <c r="H325" s="423"/>
      <c r="I325" s="349" t="s">
        <v>7</v>
      </c>
      <c r="J325" s="351">
        <f>SUMIFS(W321:W331,R321:R331,"南")</f>
        <v>0</v>
      </c>
      <c r="K325" s="352" t="str">
        <f>IF(J325="","",J325/$W$332)</f>
        <v/>
      </c>
      <c r="L325" s="353" t="str">
        <f t="shared" ref="L325" si="384">IF(J325="","",IF(K325=100%,"",$G$2))</f>
        <v/>
      </c>
      <c r="M325" s="355" t="str">
        <f t="shared" ref="M325" si="385">IF(J325="","",IF(K325=100%,100%,K325-L325))</f>
        <v/>
      </c>
      <c r="N325" s="356">
        <f>SUMIFS(AC321:AC331,X321:X331,"南")</f>
        <v>0</v>
      </c>
      <c r="O325" s="357" t="str">
        <f>IF(N325="","",N325/AC332)</f>
        <v/>
      </c>
      <c r="P325" s="359" t="str">
        <f t="shared" ref="P325" si="386">IF(N325="","",IF(O325=100%,"",$G$2))</f>
        <v/>
      </c>
      <c r="Q325" s="360" t="str">
        <f t="shared" ref="Q325" si="387">IF(N325="","",IF(O325=100%,100%,O325-P325))</f>
        <v/>
      </c>
      <c r="R325" s="140"/>
      <c r="S325" s="141"/>
      <c r="T325" s="103">
        <f>INDEX(建具一覧表!$B$4:$D$163,MATCH($S325,建具一覧表!$B$4:$B$163,FALSE),2)</f>
        <v>0</v>
      </c>
      <c r="U325" s="103">
        <f>INDEX(建具一覧表!$B$4:$D$163,MATCH($S325,建具一覧表!$B$4:$B$163,FALSE),3)</f>
        <v>0</v>
      </c>
      <c r="V325" s="142"/>
      <c r="W325" s="104">
        <f t="shared" si="380"/>
        <v>0</v>
      </c>
      <c r="X325" s="184"/>
      <c r="Y325" s="143"/>
      <c r="Z325" s="105">
        <f>INDEX(建具一覧表!$H$4:$J$163,MATCH($Y325,建具一覧表!$H$4:$H$163,FALSE),2)</f>
        <v>0</v>
      </c>
      <c r="AA325" s="105">
        <f>INDEX(建具一覧表!$H$4:$J$16343,MATCH($Y325,建具一覧表!$H$4:$H$163,FALSE),3)</f>
        <v>0</v>
      </c>
      <c r="AB325" s="177"/>
      <c r="AC325" s="106">
        <f t="shared" si="379"/>
        <v>0</v>
      </c>
    </row>
    <row r="326" spans="1:29" ht="16.5" customHeight="1">
      <c r="A326" s="144"/>
      <c r="B326" s="145"/>
      <c r="C326" s="145"/>
      <c r="D326" s="146"/>
      <c r="E326" s="137"/>
      <c r="F326" s="138"/>
      <c r="G326" s="139"/>
      <c r="H326" s="423"/>
      <c r="I326" s="349"/>
      <c r="J326" s="351"/>
      <c r="K326" s="352"/>
      <c r="L326" s="354"/>
      <c r="M326" s="355"/>
      <c r="N326" s="356"/>
      <c r="O326" s="368"/>
      <c r="P326" s="359"/>
      <c r="Q326" s="361"/>
      <c r="R326" s="140"/>
      <c r="S326" s="141"/>
      <c r="T326" s="103">
        <f>INDEX(建具一覧表!$B$4:$D$163,MATCH($S326,建具一覧表!$B$4:$B$163,FALSE),2)</f>
        <v>0</v>
      </c>
      <c r="U326" s="103">
        <f>INDEX(建具一覧表!$B$4:$D$163,MATCH($S326,建具一覧表!$B$4:$B$163,FALSE),3)</f>
        <v>0</v>
      </c>
      <c r="V326" s="142"/>
      <c r="W326" s="104">
        <f t="shared" si="380"/>
        <v>0</v>
      </c>
      <c r="X326" s="184"/>
      <c r="Y326" s="143"/>
      <c r="Z326" s="105">
        <f>INDEX(建具一覧表!$H$4:$J$163,MATCH($Y326,建具一覧表!$H$4:$H$163,FALSE),2)</f>
        <v>0</v>
      </c>
      <c r="AA326" s="105">
        <f>INDEX(建具一覧表!$H$4:$J$16343,MATCH($Y326,建具一覧表!$H$4:$H$163,FALSE),3)</f>
        <v>0</v>
      </c>
      <c r="AB326" s="177"/>
      <c r="AC326" s="106">
        <f t="shared" si="379"/>
        <v>0</v>
      </c>
    </row>
    <row r="327" spans="1:29" ht="16.5" customHeight="1">
      <c r="A327" s="144"/>
      <c r="B327" s="145"/>
      <c r="C327" s="145"/>
      <c r="D327" s="146"/>
      <c r="E327" s="137"/>
      <c r="F327" s="138"/>
      <c r="G327" s="139"/>
      <c r="H327" s="423"/>
      <c r="I327" s="349" t="s">
        <v>8</v>
      </c>
      <c r="J327" s="351">
        <f>SUMIFS(W321:W331,R321:R331,"西")</f>
        <v>0</v>
      </c>
      <c r="K327" s="352" t="str">
        <f>IF(J327="","",J327/$W$332)</f>
        <v/>
      </c>
      <c r="L327" s="353" t="str">
        <f t="shared" ref="L327" si="388">IF(J327="","",IF(K327=100%,"",$G$2))</f>
        <v/>
      </c>
      <c r="M327" s="355" t="str">
        <f t="shared" ref="M327" si="389">IF(J327="","",IF(K327=100%,100%,K327-L327))</f>
        <v/>
      </c>
      <c r="N327" s="356">
        <f>SUMIFS(AC321:AC331,X321:X331,"西")</f>
        <v>0</v>
      </c>
      <c r="O327" s="357" t="str">
        <f>IF(N327="","",N327/AC332)</f>
        <v/>
      </c>
      <c r="P327" s="359" t="str">
        <f t="shared" ref="P327" si="390">IF(N327="","",IF(O327=100%,"",$G$2))</f>
        <v/>
      </c>
      <c r="Q327" s="360" t="str">
        <f t="shared" ref="Q327" si="391">IF(N327="","",IF(O327=100%,100%,O327-P327))</f>
        <v/>
      </c>
      <c r="R327" s="140"/>
      <c r="S327" s="141"/>
      <c r="T327" s="103">
        <f>INDEX(建具一覧表!$B$4:$D$163,MATCH($S327,建具一覧表!$B$4:$B$163,FALSE),2)</f>
        <v>0</v>
      </c>
      <c r="U327" s="103">
        <f>INDEX(建具一覧表!$B$4:$D$163,MATCH($S327,建具一覧表!$B$4:$B$163,FALSE),3)</f>
        <v>0</v>
      </c>
      <c r="V327" s="142"/>
      <c r="W327" s="104">
        <f t="shared" si="380"/>
        <v>0</v>
      </c>
      <c r="X327" s="184"/>
      <c r="Y327" s="143"/>
      <c r="Z327" s="105">
        <f>INDEX(建具一覧表!$H$4:$J$163,MATCH($Y327,建具一覧表!$H$4:$H$163,FALSE),2)</f>
        <v>0</v>
      </c>
      <c r="AA327" s="105">
        <f>INDEX(建具一覧表!$H$4:$J$16343,MATCH($Y327,建具一覧表!$H$4:$H$163,FALSE),3)</f>
        <v>0</v>
      </c>
      <c r="AB327" s="177"/>
      <c r="AC327" s="106">
        <f t="shared" si="379"/>
        <v>0</v>
      </c>
    </row>
    <row r="328" spans="1:29" ht="16.5" customHeight="1">
      <c r="A328" s="144"/>
      <c r="B328" s="145"/>
      <c r="C328" s="145"/>
      <c r="D328" s="146"/>
      <c r="E328" s="137"/>
      <c r="F328" s="138"/>
      <c r="G328" s="139"/>
      <c r="H328" s="423"/>
      <c r="I328" s="350"/>
      <c r="J328" s="351"/>
      <c r="K328" s="352"/>
      <c r="L328" s="354"/>
      <c r="M328" s="355"/>
      <c r="N328" s="356"/>
      <c r="O328" s="358"/>
      <c r="P328" s="359"/>
      <c r="Q328" s="361"/>
      <c r="R328" s="140"/>
      <c r="S328" s="141"/>
      <c r="T328" s="103">
        <f>INDEX(建具一覧表!$B$4:$D$163,MATCH($S328,建具一覧表!$B$4:$B$163,FALSE),2)</f>
        <v>0</v>
      </c>
      <c r="U328" s="103">
        <f>INDEX(建具一覧表!$B$4:$D$163,MATCH($S328,建具一覧表!$B$4:$B$163,FALSE),3)</f>
        <v>0</v>
      </c>
      <c r="V328" s="142"/>
      <c r="W328" s="104">
        <f t="shared" si="380"/>
        <v>0</v>
      </c>
      <c r="X328" s="184"/>
      <c r="Y328" s="143"/>
      <c r="Z328" s="105">
        <f>INDEX(建具一覧表!$H$4:$J$163,MATCH($Y328,建具一覧表!$H$4:$H$163,FALSE),2)</f>
        <v>0</v>
      </c>
      <c r="AA328" s="105">
        <f>INDEX(建具一覧表!$H$4:$J$16343,MATCH($Y328,建具一覧表!$H$4:$H$163,FALSE),3)</f>
        <v>0</v>
      </c>
      <c r="AB328" s="177"/>
      <c r="AC328" s="106">
        <f t="shared" si="379"/>
        <v>0</v>
      </c>
    </row>
    <row r="329" spans="1:29" ht="16.5" customHeight="1">
      <c r="A329" s="144"/>
      <c r="B329" s="145"/>
      <c r="C329" s="145"/>
      <c r="D329" s="146"/>
      <c r="E329" s="137"/>
      <c r="F329" s="138"/>
      <c r="G329" s="139"/>
      <c r="H329" s="423"/>
      <c r="I329" s="349" t="s">
        <v>89</v>
      </c>
      <c r="J329" s="351">
        <f>SUMIFS(W321:W331,R321:R331,"真上")</f>
        <v>0</v>
      </c>
      <c r="K329" s="352" t="str">
        <f>IF(J329="","",J329/$W$332)</f>
        <v/>
      </c>
      <c r="L329" s="353" t="str">
        <f t="shared" ref="L329" si="392">IF(J329="","",IF(K329=100%,"",$G$2))</f>
        <v/>
      </c>
      <c r="M329" s="355" t="str">
        <f t="shared" ref="M329" si="393">IF(J329="","",IF(K329=100%,100%,K329-L329))</f>
        <v/>
      </c>
      <c r="N329" s="356">
        <f>SUMIFS(AC321:AC331,X321:X331,"真上")</f>
        <v>0</v>
      </c>
      <c r="O329" s="357" t="str">
        <f>IF(N329="","",N329/AC334)</f>
        <v/>
      </c>
      <c r="P329" s="359" t="str">
        <f t="shared" ref="P329" si="394">IF(N329="","",IF(O329=100%,"",$G$2))</f>
        <v/>
      </c>
      <c r="Q329" s="360" t="str">
        <f t="shared" ref="Q329" si="395">IF(N329="","",IF(O329=100%,100%,O329-P329))</f>
        <v/>
      </c>
      <c r="R329" s="140"/>
      <c r="S329" s="141"/>
      <c r="T329" s="103">
        <f>INDEX(建具一覧表!$B$4:$D$163,MATCH($S329,建具一覧表!$B$4:$B$163,FALSE),2)</f>
        <v>0</v>
      </c>
      <c r="U329" s="103">
        <f>INDEX(建具一覧表!$B$4:$D$163,MATCH($S329,建具一覧表!$B$4:$B$163,FALSE),3)</f>
        <v>0</v>
      </c>
      <c r="V329" s="142"/>
      <c r="W329" s="104">
        <f t="shared" si="380"/>
        <v>0</v>
      </c>
      <c r="X329" s="184"/>
      <c r="Y329" s="143"/>
      <c r="Z329" s="105">
        <f>INDEX(建具一覧表!$H$4:$J$163,MATCH($Y329,建具一覧表!$H$4:$H$163,FALSE),2)</f>
        <v>0</v>
      </c>
      <c r="AA329" s="105">
        <f>INDEX(建具一覧表!$H$4:$J$16343,MATCH($Y329,建具一覧表!$H$4:$H$163,FALSE),3)</f>
        <v>0</v>
      </c>
      <c r="AB329" s="177"/>
      <c r="AC329" s="106">
        <f t="shared" si="379"/>
        <v>0</v>
      </c>
    </row>
    <row r="330" spans="1:29" ht="16.5" customHeight="1">
      <c r="A330" s="144"/>
      <c r="B330" s="145"/>
      <c r="C330" s="145"/>
      <c r="D330" s="146"/>
      <c r="E330" s="137"/>
      <c r="F330" s="138"/>
      <c r="G330" s="139"/>
      <c r="H330" s="423"/>
      <c r="I330" s="350"/>
      <c r="J330" s="362"/>
      <c r="K330" s="363"/>
      <c r="L330" s="364"/>
      <c r="M330" s="365"/>
      <c r="N330" s="366"/>
      <c r="O330" s="358"/>
      <c r="P330" s="359"/>
      <c r="Q330" s="367"/>
      <c r="R330" s="140"/>
      <c r="S330" s="141"/>
      <c r="T330" s="103">
        <f>INDEX(建具一覧表!$B$4:$D$163,MATCH($S330,建具一覧表!$B$4:$B$163,FALSE),2)</f>
        <v>0</v>
      </c>
      <c r="U330" s="103">
        <f>INDEX(建具一覧表!$B$4:$D$163,MATCH($S330,建具一覧表!$B$4:$B$163,FALSE),3)</f>
        <v>0</v>
      </c>
      <c r="V330" s="142"/>
      <c r="W330" s="104">
        <f t="shared" si="380"/>
        <v>0</v>
      </c>
      <c r="X330" s="184"/>
      <c r="Y330" s="143"/>
      <c r="Z330" s="105">
        <f>INDEX(建具一覧表!$H$4:$J$163,MATCH($Y330,建具一覧表!$H$4:$H$163,FALSE),2)</f>
        <v>0</v>
      </c>
      <c r="AA330" s="105">
        <f>INDEX(建具一覧表!$H$4:$J$16343,MATCH($Y330,建具一覧表!$H$4:$H$163,FALSE),3)</f>
        <v>0</v>
      </c>
      <c r="AB330" s="177"/>
      <c r="AC330" s="106">
        <f t="shared" si="379"/>
        <v>0</v>
      </c>
    </row>
    <row r="331" spans="1:29" ht="16.5" customHeight="1">
      <c r="A331" s="144"/>
      <c r="B331" s="145"/>
      <c r="C331" s="145"/>
      <c r="D331" s="146"/>
      <c r="E331" s="147"/>
      <c r="F331" s="148"/>
      <c r="G331" s="149"/>
      <c r="H331" s="333" t="s">
        <v>90</v>
      </c>
      <c r="I331" s="335"/>
      <c r="J331" s="337">
        <f>SUM(J321:J330)</f>
        <v>0</v>
      </c>
      <c r="K331" s="339" t="e">
        <f>W332/F332</f>
        <v>#DIV/0!</v>
      </c>
      <c r="L331" s="341">
        <f>$G$2</f>
        <v>0.03</v>
      </c>
      <c r="M331" s="343" t="e">
        <f>K331-$G$2</f>
        <v>#DIV/0!</v>
      </c>
      <c r="N331" s="345">
        <f>SUM(N321:N330)</f>
        <v>0</v>
      </c>
      <c r="O331" s="339" t="e">
        <f>AC332/G332</f>
        <v>#DIV/0!</v>
      </c>
      <c r="P331" s="341">
        <f>$G$2</f>
        <v>0.03</v>
      </c>
      <c r="Q331" s="347" t="str">
        <f>IF(N331="","",O331-$G$2)</f>
        <v/>
      </c>
      <c r="R331" s="150"/>
      <c r="S331" s="141"/>
      <c r="T331" s="107">
        <f>INDEX(建具一覧表!$B$4:$D$163,MATCH($S331,建具一覧表!$B$4:$B$163,FALSE),2)</f>
        <v>0</v>
      </c>
      <c r="U331" s="107">
        <f>INDEX(建具一覧表!$B$4:$D$163,MATCH($S331,建具一覧表!$B$4:$B$163,FALSE),3)</f>
        <v>0</v>
      </c>
      <c r="V331" s="151"/>
      <c r="W331" s="104">
        <f t="shared" si="380"/>
        <v>0</v>
      </c>
      <c r="X331" s="185"/>
      <c r="Y331" s="143"/>
      <c r="Z331" s="108">
        <f>INDEX(建具一覧表!$H$4:$J$163,MATCH($Y331,建具一覧表!$H$4:$H$163,FALSE),2)</f>
        <v>0</v>
      </c>
      <c r="AA331" s="108">
        <f>INDEX(建具一覧表!$H$4:$J$16343,MATCH($Y331,建具一覧表!$H$4:$H$163,FALSE),3)</f>
        <v>0</v>
      </c>
      <c r="AB331" s="178"/>
      <c r="AC331" s="106">
        <f t="shared" si="379"/>
        <v>0</v>
      </c>
    </row>
    <row r="332" spans="1:29" s="158" customFormat="1" ht="16.5" customHeight="1" thickBot="1">
      <c r="A332" s="152"/>
      <c r="B332" s="153"/>
      <c r="C332" s="153"/>
      <c r="D332" s="154"/>
      <c r="E332" s="155" t="s">
        <v>2</v>
      </c>
      <c r="F332" s="111">
        <f>SUM(F321:F331)</f>
        <v>0</v>
      </c>
      <c r="G332" s="112">
        <f>SUM(G320:G331)</f>
        <v>0</v>
      </c>
      <c r="H332" s="334"/>
      <c r="I332" s="336"/>
      <c r="J332" s="338"/>
      <c r="K332" s="340"/>
      <c r="L332" s="342"/>
      <c r="M332" s="344"/>
      <c r="N332" s="346"/>
      <c r="O332" s="340"/>
      <c r="P332" s="342"/>
      <c r="Q332" s="348"/>
      <c r="R332" s="186"/>
      <c r="S332" s="187"/>
      <c r="T332" s="157"/>
      <c r="U332" s="157"/>
      <c r="V332" s="179"/>
      <c r="W332" s="110">
        <f>SUM(W321:W331)</f>
        <v>0</v>
      </c>
      <c r="X332" s="186"/>
      <c r="Y332" s="156"/>
      <c r="Z332" s="157"/>
      <c r="AA332" s="157"/>
      <c r="AB332" s="179"/>
      <c r="AC332" s="109">
        <f>SUM(AC321:AC331)</f>
        <v>0</v>
      </c>
    </row>
    <row r="333" spans="1:29" s="119" customFormat="1" ht="17.25" customHeight="1" thickTop="1">
      <c r="A333" s="404" t="s">
        <v>84</v>
      </c>
      <c r="B333" s="405"/>
      <c r="C333" s="406" t="s">
        <v>1</v>
      </c>
      <c r="D333" s="407"/>
      <c r="E333" s="323" t="s">
        <v>68</v>
      </c>
      <c r="F333" s="408" t="s">
        <v>70</v>
      </c>
      <c r="G333" s="320" t="s">
        <v>71</v>
      </c>
      <c r="H333" s="412" t="s">
        <v>78</v>
      </c>
      <c r="I333" s="314" t="s">
        <v>72</v>
      </c>
      <c r="J333" s="413" t="s">
        <v>73</v>
      </c>
      <c r="K333" s="377"/>
      <c r="L333" s="377"/>
      <c r="M333" s="378"/>
      <c r="N333" s="435" t="s">
        <v>69</v>
      </c>
      <c r="O333" s="382"/>
      <c r="P333" s="382"/>
      <c r="Q333" s="382"/>
      <c r="R333" s="375" t="s">
        <v>72</v>
      </c>
      <c r="S333" s="377" t="s">
        <v>74</v>
      </c>
      <c r="T333" s="377"/>
      <c r="U333" s="377"/>
      <c r="V333" s="377"/>
      <c r="W333" s="378"/>
      <c r="X333" s="379" t="s">
        <v>72</v>
      </c>
      <c r="Y333" s="381" t="s">
        <v>77</v>
      </c>
      <c r="Z333" s="382"/>
      <c r="AA333" s="382"/>
      <c r="AB333" s="382"/>
      <c r="AC333" s="383"/>
    </row>
    <row r="334" spans="1:29" s="119" customFormat="1" ht="17.25" customHeight="1">
      <c r="A334" s="331"/>
      <c r="B334" s="332"/>
      <c r="C334" s="406"/>
      <c r="D334" s="407"/>
      <c r="E334" s="323"/>
      <c r="F334" s="408"/>
      <c r="G334" s="320"/>
      <c r="H334" s="412"/>
      <c r="I334" s="314"/>
      <c r="J334" s="384" t="s">
        <v>80</v>
      </c>
      <c r="K334" s="384" t="s">
        <v>81</v>
      </c>
      <c r="L334" s="386" t="s">
        <v>82</v>
      </c>
      <c r="M334" s="388" t="s">
        <v>83</v>
      </c>
      <c r="N334" s="431" t="s">
        <v>80</v>
      </c>
      <c r="O334" s="384" t="s">
        <v>81</v>
      </c>
      <c r="P334" s="386" t="s">
        <v>82</v>
      </c>
      <c r="Q334" s="433" t="s">
        <v>83</v>
      </c>
      <c r="R334" s="375"/>
      <c r="S334" s="394" t="s">
        <v>0</v>
      </c>
      <c r="T334" s="396" t="s">
        <v>76</v>
      </c>
      <c r="U334" s="396"/>
      <c r="V334" s="397" t="s">
        <v>75</v>
      </c>
      <c r="W334" s="120" t="s">
        <v>4</v>
      </c>
      <c r="X334" s="379"/>
      <c r="Y334" s="399" t="s">
        <v>0</v>
      </c>
      <c r="Z334" s="401" t="s">
        <v>76</v>
      </c>
      <c r="AA334" s="401"/>
      <c r="AB334" s="402" t="s">
        <v>75</v>
      </c>
      <c r="AC334" s="121" t="s">
        <v>4</v>
      </c>
    </row>
    <row r="335" spans="1:29" s="128" customFormat="1" ht="22.5" customHeight="1">
      <c r="A335" s="414">
        <v>23</v>
      </c>
      <c r="B335" s="415"/>
      <c r="C335" s="418"/>
      <c r="D335" s="419"/>
      <c r="E335" s="324"/>
      <c r="F335" s="409"/>
      <c r="G335" s="321"/>
      <c r="H335" s="395"/>
      <c r="I335" s="315"/>
      <c r="J335" s="385"/>
      <c r="K335" s="385"/>
      <c r="L335" s="387"/>
      <c r="M335" s="389"/>
      <c r="N335" s="432"/>
      <c r="O335" s="385"/>
      <c r="P335" s="387"/>
      <c r="Q335" s="434"/>
      <c r="R335" s="376"/>
      <c r="S335" s="395"/>
      <c r="T335" s="122" t="s">
        <v>5</v>
      </c>
      <c r="U335" s="123" t="s">
        <v>6</v>
      </c>
      <c r="V335" s="398"/>
      <c r="W335" s="124" t="s">
        <v>86</v>
      </c>
      <c r="X335" s="380"/>
      <c r="Y335" s="400"/>
      <c r="Z335" s="125" t="s">
        <v>5</v>
      </c>
      <c r="AA335" s="126" t="s">
        <v>6</v>
      </c>
      <c r="AB335" s="403"/>
      <c r="AC335" s="127" t="s">
        <v>86</v>
      </c>
    </row>
    <row r="336" spans="1:29" ht="16.5" customHeight="1">
      <c r="A336" s="416"/>
      <c r="B336" s="417"/>
      <c r="C336" s="420"/>
      <c r="D336" s="421"/>
      <c r="E336" s="129"/>
      <c r="F336" s="130"/>
      <c r="G336" s="131"/>
      <c r="H336" s="422" t="s">
        <v>79</v>
      </c>
      <c r="I336" s="424" t="s">
        <v>87</v>
      </c>
      <c r="J336" s="425">
        <f>SUMIFS(W336:W346,R336:R346,"北")</f>
        <v>0</v>
      </c>
      <c r="K336" s="426" t="str">
        <f>IF(J336="","",J336/$W$347)</f>
        <v/>
      </c>
      <c r="L336" s="359" t="str">
        <f>IF(J336="","",IF(K336=100%,"",$G$2))</f>
        <v/>
      </c>
      <c r="M336" s="427" t="str">
        <f>IF(J336="","",IF(K336=100%,100%,K336-L336))</f>
        <v/>
      </c>
      <c r="N336" s="428">
        <f>SUMIFS(AC336:AC346,X336:X346,"北")</f>
        <v>0</v>
      </c>
      <c r="O336" s="339" t="str">
        <f>IF(N336="","",N336/AC347)</f>
        <v/>
      </c>
      <c r="P336" s="359" t="str">
        <f>IF(N336="","",IF(O336=100%,"",$G$2))</f>
        <v/>
      </c>
      <c r="Q336" s="429" t="str">
        <f>IF(N336="","",IF(O336=100%,100%,O336-P336))</f>
        <v/>
      </c>
      <c r="R336" s="132"/>
      <c r="S336" s="159"/>
      <c r="T336" s="99">
        <f>INDEX(建具一覧表!$B$4:$D$163,MATCH($S336,建具一覧表!$B$4:$B$163,FALSE),2)</f>
        <v>0</v>
      </c>
      <c r="U336" s="99">
        <f>INDEX(建具一覧表!$B$4:$D$163,MATCH($S336,建具一覧表!$B$4:$B$163,FALSE),3)</f>
        <v>0</v>
      </c>
      <c r="V336" s="134"/>
      <c r="W336" s="100">
        <f>T336*U336*V336</f>
        <v>0</v>
      </c>
      <c r="X336" s="183"/>
      <c r="Y336" s="135"/>
      <c r="Z336" s="101">
        <f>INDEX(建具一覧表!$H$4:$J$163,MATCH($Y336,建具一覧表!$H$4:$H$163,FALSE),2)</f>
        <v>0</v>
      </c>
      <c r="AA336" s="101">
        <f>INDEX(建具一覧表!$H$4:$J$16343,MATCH($Y336,建具一覧表!$H$4:$H$163,FALSE),3)</f>
        <v>0</v>
      </c>
      <c r="AB336" s="176"/>
      <c r="AC336" s="102">
        <f t="shared" ref="AC336:AC346" si="396">Z336*AA336*AB336</f>
        <v>0</v>
      </c>
    </row>
    <row r="337" spans="1:29" ht="16.5" customHeight="1">
      <c r="A337" s="416"/>
      <c r="B337" s="417"/>
      <c r="C337" s="420"/>
      <c r="D337" s="421"/>
      <c r="E337" s="137"/>
      <c r="F337" s="138"/>
      <c r="G337" s="139"/>
      <c r="H337" s="423"/>
      <c r="I337" s="349"/>
      <c r="J337" s="351"/>
      <c r="K337" s="352"/>
      <c r="L337" s="359"/>
      <c r="M337" s="355"/>
      <c r="N337" s="356"/>
      <c r="O337" s="368"/>
      <c r="P337" s="359"/>
      <c r="Q337" s="430"/>
      <c r="R337" s="140"/>
      <c r="S337" s="141"/>
      <c r="T337" s="103">
        <f>INDEX(建具一覧表!$B$4:$D$163,MATCH($S337,建具一覧表!$B$4:$B$163,FALSE),2)</f>
        <v>0</v>
      </c>
      <c r="U337" s="103">
        <f>INDEX(建具一覧表!$B$4:$D$163,MATCH($S337,建具一覧表!$B$4:$B$163,FALSE),3)</f>
        <v>0</v>
      </c>
      <c r="V337" s="142"/>
      <c r="W337" s="104">
        <f t="shared" ref="W337:W346" si="397">T337*U337*V337</f>
        <v>0</v>
      </c>
      <c r="X337" s="184"/>
      <c r="Y337" s="143"/>
      <c r="Z337" s="105">
        <f>INDEX(建具一覧表!$H$4:$J$163,MATCH($Y337,建具一覧表!$H$4:$H$163,FALSE),2)</f>
        <v>0</v>
      </c>
      <c r="AA337" s="105">
        <f>INDEX(建具一覧表!$H$4:$J$16343,MATCH($Y337,建具一覧表!$H$4:$H$163,FALSE),3)</f>
        <v>0</v>
      </c>
      <c r="AB337" s="177"/>
      <c r="AC337" s="106">
        <f t="shared" si="396"/>
        <v>0</v>
      </c>
    </row>
    <row r="338" spans="1:29" ht="16.5" customHeight="1">
      <c r="A338" s="416"/>
      <c r="B338" s="417"/>
      <c r="C338" s="420"/>
      <c r="D338" s="421"/>
      <c r="E338" s="137"/>
      <c r="F338" s="138"/>
      <c r="G338" s="139"/>
      <c r="H338" s="423"/>
      <c r="I338" s="349" t="s">
        <v>88</v>
      </c>
      <c r="J338" s="351">
        <f>SUMIFS(W336:W346,R336:R346,"東")</f>
        <v>0</v>
      </c>
      <c r="K338" s="352" t="str">
        <f>IF(J338="","",J338/$W$347)</f>
        <v/>
      </c>
      <c r="L338" s="353" t="str">
        <f t="shared" ref="L338" si="398">IF(J338="","",IF(K338=100%,"",$G$2))</f>
        <v/>
      </c>
      <c r="M338" s="355" t="str">
        <f>IF(J338="","",IF(K338=100%,100%,K338-L338))</f>
        <v/>
      </c>
      <c r="N338" s="356">
        <f>SUMIFS(AC336:AC346,X336:X346,"東")</f>
        <v>0</v>
      </c>
      <c r="O338" s="357" t="str">
        <f>IF(N338="","",N338/AC347)</f>
        <v/>
      </c>
      <c r="P338" s="359" t="str">
        <f t="shared" ref="P338" si="399">IF(N338="","",IF(O338=100%,"",$G$2))</f>
        <v/>
      </c>
      <c r="Q338" s="360" t="str">
        <f t="shared" ref="Q338" si="400">IF(N338="","",IF(O338=100%,100%,O338-P338))</f>
        <v/>
      </c>
      <c r="R338" s="140"/>
      <c r="S338" s="141"/>
      <c r="T338" s="103">
        <f>INDEX(建具一覧表!$B$4:$D$163,MATCH($S338,建具一覧表!$B$4:$B$163,FALSE),2)</f>
        <v>0</v>
      </c>
      <c r="U338" s="103">
        <f>INDEX(建具一覧表!$B$4:$D$163,MATCH($S338,建具一覧表!$B$4:$B$163,FALSE),3)</f>
        <v>0</v>
      </c>
      <c r="V338" s="142"/>
      <c r="W338" s="104">
        <f t="shared" si="397"/>
        <v>0</v>
      </c>
      <c r="X338" s="184"/>
      <c r="Y338" s="143"/>
      <c r="Z338" s="105">
        <f>INDEX(建具一覧表!$H$4:$J$163,MATCH($Y338,建具一覧表!$H$4:$H$163,FALSE),2)</f>
        <v>0</v>
      </c>
      <c r="AA338" s="105">
        <f>INDEX(建具一覧表!$H$4:$J$16343,MATCH($Y338,建具一覧表!$H$4:$H$163,FALSE),3)</f>
        <v>0</v>
      </c>
      <c r="AB338" s="177"/>
      <c r="AC338" s="106">
        <f t="shared" si="396"/>
        <v>0</v>
      </c>
    </row>
    <row r="339" spans="1:29" ht="16.5" customHeight="1">
      <c r="A339" s="369" t="s">
        <v>85</v>
      </c>
      <c r="B339" s="370"/>
      <c r="C339" s="370"/>
      <c r="D339" s="371"/>
      <c r="E339" s="137"/>
      <c r="F339" s="138"/>
      <c r="G339" s="139"/>
      <c r="H339" s="423"/>
      <c r="I339" s="349"/>
      <c r="J339" s="351"/>
      <c r="K339" s="352"/>
      <c r="L339" s="354"/>
      <c r="M339" s="355"/>
      <c r="N339" s="356"/>
      <c r="O339" s="368"/>
      <c r="P339" s="359"/>
      <c r="Q339" s="361"/>
      <c r="R339" s="140"/>
      <c r="S339" s="141"/>
      <c r="T339" s="103">
        <f>INDEX(建具一覧表!$B$4:$D$163,MATCH($S339,建具一覧表!$B$4:$B$163,FALSE),2)</f>
        <v>0</v>
      </c>
      <c r="U339" s="103">
        <f>INDEX(建具一覧表!$B$4:$D$163,MATCH($S339,建具一覧表!$B$4:$B$163,FALSE),3)</f>
        <v>0</v>
      </c>
      <c r="V339" s="142"/>
      <c r="W339" s="104">
        <f t="shared" si="397"/>
        <v>0</v>
      </c>
      <c r="X339" s="184"/>
      <c r="Y339" s="143"/>
      <c r="Z339" s="105">
        <f>INDEX(建具一覧表!$H$4:$J$163,MATCH($Y339,建具一覧表!$H$4:$H$163,FALSE),2)</f>
        <v>0</v>
      </c>
      <c r="AA339" s="105">
        <f>INDEX(建具一覧表!$H$4:$J$16343,MATCH($Y339,建具一覧表!$H$4:$H$163,FALSE),3)</f>
        <v>0</v>
      </c>
      <c r="AB339" s="177"/>
      <c r="AC339" s="106">
        <f t="shared" si="396"/>
        <v>0</v>
      </c>
    </row>
    <row r="340" spans="1:29" ht="16.5" customHeight="1">
      <c r="A340" s="372"/>
      <c r="B340" s="373"/>
      <c r="C340" s="373"/>
      <c r="D340" s="374"/>
      <c r="E340" s="137"/>
      <c r="F340" s="138"/>
      <c r="G340" s="139"/>
      <c r="H340" s="423"/>
      <c r="I340" s="349" t="s">
        <v>7</v>
      </c>
      <c r="J340" s="351">
        <f>SUMIFS(W336:W346,R336:R346,"南")</f>
        <v>0</v>
      </c>
      <c r="K340" s="352" t="str">
        <f>IF(J340="","",J340/$W$347)</f>
        <v/>
      </c>
      <c r="L340" s="353" t="str">
        <f t="shared" ref="L340" si="401">IF(J340="","",IF(K340=100%,"",$G$2))</f>
        <v/>
      </c>
      <c r="M340" s="355" t="str">
        <f t="shared" ref="M340" si="402">IF(J340="","",IF(K340=100%,100%,K340-L340))</f>
        <v/>
      </c>
      <c r="N340" s="356">
        <f>SUMIFS(AC336:AC346,X336:X346,"南")</f>
        <v>0</v>
      </c>
      <c r="O340" s="357" t="str">
        <f>IF(N340="","",N340/AC347)</f>
        <v/>
      </c>
      <c r="P340" s="359" t="str">
        <f t="shared" ref="P340" si="403">IF(N340="","",IF(O340=100%,"",$G$2))</f>
        <v/>
      </c>
      <c r="Q340" s="360" t="str">
        <f t="shared" ref="Q340" si="404">IF(N340="","",IF(O340=100%,100%,O340-P340))</f>
        <v/>
      </c>
      <c r="R340" s="140"/>
      <c r="S340" s="141"/>
      <c r="T340" s="103">
        <f>INDEX(建具一覧表!$B$4:$D$163,MATCH($S340,建具一覧表!$B$4:$B$163,FALSE),2)</f>
        <v>0</v>
      </c>
      <c r="U340" s="103">
        <f>INDEX(建具一覧表!$B$4:$D$163,MATCH($S340,建具一覧表!$B$4:$B$163,FALSE),3)</f>
        <v>0</v>
      </c>
      <c r="V340" s="142"/>
      <c r="W340" s="104">
        <f t="shared" si="397"/>
        <v>0</v>
      </c>
      <c r="X340" s="184"/>
      <c r="Y340" s="143"/>
      <c r="Z340" s="105">
        <f>INDEX(建具一覧表!$H$4:$J$163,MATCH($Y340,建具一覧表!$H$4:$H$163,FALSE),2)</f>
        <v>0</v>
      </c>
      <c r="AA340" s="105">
        <f>INDEX(建具一覧表!$H$4:$J$16343,MATCH($Y340,建具一覧表!$H$4:$H$163,FALSE),3)</f>
        <v>0</v>
      </c>
      <c r="AB340" s="177"/>
      <c r="AC340" s="106">
        <f t="shared" si="396"/>
        <v>0</v>
      </c>
    </row>
    <row r="341" spans="1:29" ht="16.5" customHeight="1">
      <c r="A341" s="144"/>
      <c r="B341" s="145"/>
      <c r="C341" s="145"/>
      <c r="D341" s="146"/>
      <c r="E341" s="137"/>
      <c r="F341" s="138"/>
      <c r="G341" s="139"/>
      <c r="H341" s="423"/>
      <c r="I341" s="349"/>
      <c r="J341" s="351"/>
      <c r="K341" s="352"/>
      <c r="L341" s="354"/>
      <c r="M341" s="355"/>
      <c r="N341" s="356"/>
      <c r="O341" s="368"/>
      <c r="P341" s="359"/>
      <c r="Q341" s="361"/>
      <c r="R341" s="140"/>
      <c r="S341" s="141"/>
      <c r="T341" s="103">
        <f>INDEX(建具一覧表!$B$4:$D$163,MATCH($S341,建具一覧表!$B$4:$B$163,FALSE),2)</f>
        <v>0</v>
      </c>
      <c r="U341" s="103">
        <f>INDEX(建具一覧表!$B$4:$D$163,MATCH($S341,建具一覧表!$B$4:$B$163,FALSE),3)</f>
        <v>0</v>
      </c>
      <c r="V341" s="142"/>
      <c r="W341" s="104">
        <f t="shared" si="397"/>
        <v>0</v>
      </c>
      <c r="X341" s="184"/>
      <c r="Y341" s="143"/>
      <c r="Z341" s="105">
        <f>INDEX(建具一覧表!$H$4:$J$163,MATCH($Y341,建具一覧表!$H$4:$H$163,FALSE),2)</f>
        <v>0</v>
      </c>
      <c r="AA341" s="105">
        <f>INDEX(建具一覧表!$H$4:$J$16343,MATCH($Y341,建具一覧表!$H$4:$H$163,FALSE),3)</f>
        <v>0</v>
      </c>
      <c r="AB341" s="177"/>
      <c r="AC341" s="106">
        <f t="shared" si="396"/>
        <v>0</v>
      </c>
    </row>
    <row r="342" spans="1:29" ht="16.5" customHeight="1">
      <c r="A342" s="144"/>
      <c r="B342" s="145"/>
      <c r="C342" s="145"/>
      <c r="D342" s="146"/>
      <c r="E342" s="137"/>
      <c r="F342" s="138"/>
      <c r="G342" s="139"/>
      <c r="H342" s="423"/>
      <c r="I342" s="349" t="s">
        <v>8</v>
      </c>
      <c r="J342" s="351">
        <f>SUMIFS(W336:W346,R336:R346,"西")</f>
        <v>0</v>
      </c>
      <c r="K342" s="352" t="str">
        <f>IF(J342="","",J342/$W$347)</f>
        <v/>
      </c>
      <c r="L342" s="353" t="str">
        <f t="shared" ref="L342" si="405">IF(J342="","",IF(K342=100%,"",$G$2))</f>
        <v/>
      </c>
      <c r="M342" s="355" t="str">
        <f t="shared" ref="M342" si="406">IF(J342="","",IF(K342=100%,100%,K342-L342))</f>
        <v/>
      </c>
      <c r="N342" s="356">
        <f>SUMIFS(AC336:AC346,X336:X346,"西")</f>
        <v>0</v>
      </c>
      <c r="O342" s="357" t="str">
        <f>IF(N342="","",N342/AC347)</f>
        <v/>
      </c>
      <c r="P342" s="359" t="str">
        <f t="shared" ref="P342" si="407">IF(N342="","",IF(O342=100%,"",$G$2))</f>
        <v/>
      </c>
      <c r="Q342" s="360" t="str">
        <f t="shared" ref="Q342" si="408">IF(N342="","",IF(O342=100%,100%,O342-P342))</f>
        <v/>
      </c>
      <c r="R342" s="140"/>
      <c r="S342" s="141"/>
      <c r="T342" s="103">
        <f>INDEX(建具一覧表!$B$4:$D$163,MATCH($S342,建具一覧表!$B$4:$B$163,FALSE),2)</f>
        <v>0</v>
      </c>
      <c r="U342" s="103">
        <f>INDEX(建具一覧表!$B$4:$D$163,MATCH($S342,建具一覧表!$B$4:$B$163,FALSE),3)</f>
        <v>0</v>
      </c>
      <c r="V342" s="142"/>
      <c r="W342" s="104">
        <f t="shared" si="397"/>
        <v>0</v>
      </c>
      <c r="X342" s="184"/>
      <c r="Y342" s="143"/>
      <c r="Z342" s="105">
        <f>INDEX(建具一覧表!$H$4:$J$163,MATCH($Y342,建具一覧表!$H$4:$H$163,FALSE),2)</f>
        <v>0</v>
      </c>
      <c r="AA342" s="105">
        <f>INDEX(建具一覧表!$H$4:$J$16343,MATCH($Y342,建具一覧表!$H$4:$H$163,FALSE),3)</f>
        <v>0</v>
      </c>
      <c r="AB342" s="177"/>
      <c r="AC342" s="106">
        <f t="shared" si="396"/>
        <v>0</v>
      </c>
    </row>
    <row r="343" spans="1:29" ht="16.5" customHeight="1">
      <c r="A343" s="144"/>
      <c r="B343" s="145"/>
      <c r="C343" s="145"/>
      <c r="D343" s="146"/>
      <c r="E343" s="137"/>
      <c r="F343" s="138"/>
      <c r="G343" s="139"/>
      <c r="H343" s="423"/>
      <c r="I343" s="350"/>
      <c r="J343" s="351"/>
      <c r="K343" s="352"/>
      <c r="L343" s="354"/>
      <c r="M343" s="355"/>
      <c r="N343" s="356"/>
      <c r="O343" s="358"/>
      <c r="P343" s="359"/>
      <c r="Q343" s="361"/>
      <c r="R343" s="140"/>
      <c r="S343" s="141"/>
      <c r="T343" s="103">
        <f>INDEX(建具一覧表!$B$4:$D$163,MATCH($S343,建具一覧表!$B$4:$B$163,FALSE),2)</f>
        <v>0</v>
      </c>
      <c r="U343" s="103">
        <f>INDEX(建具一覧表!$B$4:$D$163,MATCH($S343,建具一覧表!$B$4:$B$163,FALSE),3)</f>
        <v>0</v>
      </c>
      <c r="V343" s="142"/>
      <c r="W343" s="104">
        <f t="shared" si="397"/>
        <v>0</v>
      </c>
      <c r="X343" s="184"/>
      <c r="Y343" s="143"/>
      <c r="Z343" s="105">
        <f>INDEX(建具一覧表!$H$4:$J$163,MATCH($Y343,建具一覧表!$H$4:$H$163,FALSE),2)</f>
        <v>0</v>
      </c>
      <c r="AA343" s="105">
        <f>INDEX(建具一覧表!$H$4:$J$16343,MATCH($Y343,建具一覧表!$H$4:$H$163,FALSE),3)</f>
        <v>0</v>
      </c>
      <c r="AB343" s="177"/>
      <c r="AC343" s="106">
        <f t="shared" si="396"/>
        <v>0</v>
      </c>
    </row>
    <row r="344" spans="1:29" ht="16.5" customHeight="1">
      <c r="A344" s="144"/>
      <c r="B344" s="145"/>
      <c r="C344" s="145"/>
      <c r="D344" s="146"/>
      <c r="E344" s="137"/>
      <c r="F344" s="138"/>
      <c r="G344" s="139"/>
      <c r="H344" s="423"/>
      <c r="I344" s="349" t="s">
        <v>89</v>
      </c>
      <c r="J344" s="351">
        <f>SUMIFS(W336:W346,R336:R346,"真上")</f>
        <v>0</v>
      </c>
      <c r="K344" s="352" t="str">
        <f>IF(J344="","",J344/$W$347)</f>
        <v/>
      </c>
      <c r="L344" s="353" t="str">
        <f t="shared" ref="L344" si="409">IF(J344="","",IF(K344=100%,"",$G$2))</f>
        <v/>
      </c>
      <c r="M344" s="355" t="str">
        <f t="shared" ref="M344" si="410">IF(J344="","",IF(K344=100%,100%,K344-L344))</f>
        <v/>
      </c>
      <c r="N344" s="356">
        <f>SUMIFS(AC336:AC346,X336:X346,"真上")</f>
        <v>0</v>
      </c>
      <c r="O344" s="357" t="str">
        <f>IF(N344="","",N344/AC349)</f>
        <v/>
      </c>
      <c r="P344" s="359" t="str">
        <f t="shared" ref="P344" si="411">IF(N344="","",IF(O344=100%,"",$G$2))</f>
        <v/>
      </c>
      <c r="Q344" s="360" t="str">
        <f t="shared" ref="Q344" si="412">IF(N344="","",IF(O344=100%,100%,O344-P344))</f>
        <v/>
      </c>
      <c r="R344" s="140"/>
      <c r="S344" s="141"/>
      <c r="T344" s="103">
        <f>INDEX(建具一覧表!$B$4:$D$163,MATCH($S344,建具一覧表!$B$4:$B$163,FALSE),2)</f>
        <v>0</v>
      </c>
      <c r="U344" s="103">
        <f>INDEX(建具一覧表!$B$4:$D$163,MATCH($S344,建具一覧表!$B$4:$B$163,FALSE),3)</f>
        <v>0</v>
      </c>
      <c r="V344" s="142"/>
      <c r="W344" s="104">
        <f t="shared" si="397"/>
        <v>0</v>
      </c>
      <c r="X344" s="184"/>
      <c r="Y344" s="143"/>
      <c r="Z344" s="105">
        <f>INDEX(建具一覧表!$H$4:$J$163,MATCH($Y344,建具一覧表!$H$4:$H$163,FALSE),2)</f>
        <v>0</v>
      </c>
      <c r="AA344" s="105">
        <f>INDEX(建具一覧表!$H$4:$J$16343,MATCH($Y344,建具一覧表!$H$4:$H$163,FALSE),3)</f>
        <v>0</v>
      </c>
      <c r="AB344" s="177"/>
      <c r="AC344" s="106">
        <f t="shared" si="396"/>
        <v>0</v>
      </c>
    </row>
    <row r="345" spans="1:29" ht="16.5" customHeight="1">
      <c r="A345" s="144"/>
      <c r="B345" s="145"/>
      <c r="C345" s="145"/>
      <c r="D345" s="146"/>
      <c r="E345" s="137"/>
      <c r="F345" s="138"/>
      <c r="G345" s="139"/>
      <c r="H345" s="423"/>
      <c r="I345" s="350"/>
      <c r="J345" s="362"/>
      <c r="K345" s="363"/>
      <c r="L345" s="364"/>
      <c r="M345" s="365"/>
      <c r="N345" s="366"/>
      <c r="O345" s="358"/>
      <c r="P345" s="359"/>
      <c r="Q345" s="367"/>
      <c r="R345" s="140"/>
      <c r="S345" s="141"/>
      <c r="T345" s="103">
        <f>INDEX(建具一覧表!$B$4:$D$163,MATCH($S345,建具一覧表!$B$4:$B$163,FALSE),2)</f>
        <v>0</v>
      </c>
      <c r="U345" s="103">
        <f>INDEX(建具一覧表!$B$4:$D$163,MATCH($S345,建具一覧表!$B$4:$B$163,FALSE),3)</f>
        <v>0</v>
      </c>
      <c r="V345" s="142"/>
      <c r="W345" s="104">
        <f t="shared" si="397"/>
        <v>0</v>
      </c>
      <c r="X345" s="184"/>
      <c r="Y345" s="143"/>
      <c r="Z345" s="105">
        <f>INDEX(建具一覧表!$H$4:$J$163,MATCH($Y345,建具一覧表!$H$4:$H$163,FALSE),2)</f>
        <v>0</v>
      </c>
      <c r="AA345" s="105">
        <f>INDEX(建具一覧表!$H$4:$J$16343,MATCH($Y345,建具一覧表!$H$4:$H$163,FALSE),3)</f>
        <v>0</v>
      </c>
      <c r="AB345" s="177"/>
      <c r="AC345" s="106">
        <f t="shared" si="396"/>
        <v>0</v>
      </c>
    </row>
    <row r="346" spans="1:29" ht="16.5" customHeight="1">
      <c r="A346" s="144"/>
      <c r="B346" s="145"/>
      <c r="C346" s="145"/>
      <c r="D346" s="146"/>
      <c r="E346" s="147"/>
      <c r="F346" s="148"/>
      <c r="G346" s="149"/>
      <c r="H346" s="333" t="s">
        <v>90</v>
      </c>
      <c r="I346" s="335"/>
      <c r="J346" s="337">
        <f>SUM(J336:J345)</f>
        <v>0</v>
      </c>
      <c r="K346" s="339" t="e">
        <f>W347/F347</f>
        <v>#DIV/0!</v>
      </c>
      <c r="L346" s="341">
        <f>$G$2</f>
        <v>0.03</v>
      </c>
      <c r="M346" s="343" t="e">
        <f>K346-$G$2</f>
        <v>#DIV/0!</v>
      </c>
      <c r="N346" s="345">
        <f>SUM(N336:N345)</f>
        <v>0</v>
      </c>
      <c r="O346" s="339" t="e">
        <f>AC347/G347</f>
        <v>#DIV/0!</v>
      </c>
      <c r="P346" s="341">
        <f>$G$2</f>
        <v>0.03</v>
      </c>
      <c r="Q346" s="347" t="str">
        <f>IF(N346="","",O346-$G$2)</f>
        <v/>
      </c>
      <c r="R346" s="150"/>
      <c r="S346" s="141"/>
      <c r="T346" s="107">
        <f>INDEX(建具一覧表!$B$4:$D$163,MATCH($S346,建具一覧表!$B$4:$B$163,FALSE),2)</f>
        <v>0</v>
      </c>
      <c r="U346" s="107">
        <f>INDEX(建具一覧表!$B$4:$D$163,MATCH($S346,建具一覧表!$B$4:$B$163,FALSE),3)</f>
        <v>0</v>
      </c>
      <c r="V346" s="151"/>
      <c r="W346" s="104">
        <f t="shared" si="397"/>
        <v>0</v>
      </c>
      <c r="X346" s="185"/>
      <c r="Y346" s="143"/>
      <c r="Z346" s="108">
        <f>INDEX(建具一覧表!$H$4:$J$163,MATCH($Y346,建具一覧表!$H$4:$H$163,FALSE),2)</f>
        <v>0</v>
      </c>
      <c r="AA346" s="108">
        <f>INDEX(建具一覧表!$H$4:$J$16343,MATCH($Y346,建具一覧表!$H$4:$H$163,FALSE),3)</f>
        <v>0</v>
      </c>
      <c r="AB346" s="178"/>
      <c r="AC346" s="106">
        <f t="shared" si="396"/>
        <v>0</v>
      </c>
    </row>
    <row r="347" spans="1:29" s="158" customFormat="1" ht="16.5" customHeight="1" thickBot="1">
      <c r="A347" s="152"/>
      <c r="B347" s="153"/>
      <c r="C347" s="153"/>
      <c r="D347" s="154"/>
      <c r="E347" s="155" t="s">
        <v>2</v>
      </c>
      <c r="F347" s="111">
        <f>SUM(F336:F346)</f>
        <v>0</v>
      </c>
      <c r="G347" s="112">
        <f>SUM(G335:G346)</f>
        <v>0</v>
      </c>
      <c r="H347" s="334"/>
      <c r="I347" s="336"/>
      <c r="J347" s="338"/>
      <c r="K347" s="340"/>
      <c r="L347" s="342"/>
      <c r="M347" s="344"/>
      <c r="N347" s="346"/>
      <c r="O347" s="340"/>
      <c r="P347" s="342"/>
      <c r="Q347" s="348"/>
      <c r="R347" s="186"/>
      <c r="S347" s="187"/>
      <c r="T347" s="157"/>
      <c r="U347" s="157"/>
      <c r="V347" s="179"/>
      <c r="W347" s="110">
        <f>SUM(W336:W346)</f>
        <v>0</v>
      </c>
      <c r="X347" s="186"/>
      <c r="Y347" s="156"/>
      <c r="Z347" s="157"/>
      <c r="AA347" s="157"/>
      <c r="AB347" s="179"/>
      <c r="AC347" s="109">
        <f>SUM(AC336:AC346)</f>
        <v>0</v>
      </c>
    </row>
    <row r="348" spans="1:29" s="119" customFormat="1" ht="17.25" customHeight="1" thickTop="1">
      <c r="A348" s="404" t="s">
        <v>84</v>
      </c>
      <c r="B348" s="405"/>
      <c r="C348" s="406" t="s">
        <v>1</v>
      </c>
      <c r="D348" s="407"/>
      <c r="E348" s="323" t="s">
        <v>68</v>
      </c>
      <c r="F348" s="408" t="s">
        <v>70</v>
      </c>
      <c r="G348" s="410" t="s">
        <v>71</v>
      </c>
      <c r="H348" s="412" t="s">
        <v>78</v>
      </c>
      <c r="I348" s="314" t="s">
        <v>72</v>
      </c>
      <c r="J348" s="413" t="s">
        <v>73</v>
      </c>
      <c r="K348" s="377"/>
      <c r="L348" s="377"/>
      <c r="M348" s="378"/>
      <c r="N348" s="413" t="s">
        <v>69</v>
      </c>
      <c r="O348" s="377"/>
      <c r="P348" s="377"/>
      <c r="Q348" s="377"/>
      <c r="R348" s="375" t="s">
        <v>72</v>
      </c>
      <c r="S348" s="377" t="s">
        <v>74</v>
      </c>
      <c r="T348" s="377"/>
      <c r="U348" s="377"/>
      <c r="V348" s="377"/>
      <c r="W348" s="378"/>
      <c r="X348" s="379" t="s">
        <v>72</v>
      </c>
      <c r="Y348" s="381" t="s">
        <v>77</v>
      </c>
      <c r="Z348" s="382"/>
      <c r="AA348" s="382"/>
      <c r="AB348" s="382"/>
      <c r="AC348" s="383"/>
    </row>
    <row r="349" spans="1:29" s="119" customFormat="1" ht="17.25" customHeight="1">
      <c r="A349" s="331"/>
      <c r="B349" s="332"/>
      <c r="C349" s="406"/>
      <c r="D349" s="407"/>
      <c r="E349" s="323"/>
      <c r="F349" s="408"/>
      <c r="G349" s="410"/>
      <c r="H349" s="412"/>
      <c r="I349" s="314"/>
      <c r="J349" s="384" t="s">
        <v>80</v>
      </c>
      <c r="K349" s="384" t="s">
        <v>81</v>
      </c>
      <c r="L349" s="386" t="s">
        <v>82</v>
      </c>
      <c r="M349" s="388" t="s">
        <v>83</v>
      </c>
      <c r="N349" s="390" t="s">
        <v>80</v>
      </c>
      <c r="O349" s="384" t="s">
        <v>81</v>
      </c>
      <c r="P349" s="386" t="s">
        <v>82</v>
      </c>
      <c r="Q349" s="392" t="s">
        <v>83</v>
      </c>
      <c r="R349" s="375"/>
      <c r="S349" s="394" t="s">
        <v>0</v>
      </c>
      <c r="T349" s="396" t="s">
        <v>76</v>
      </c>
      <c r="U349" s="396"/>
      <c r="V349" s="397" t="s">
        <v>75</v>
      </c>
      <c r="W349" s="160" t="s">
        <v>4</v>
      </c>
      <c r="X349" s="379"/>
      <c r="Y349" s="399" t="s">
        <v>0</v>
      </c>
      <c r="Z349" s="401" t="s">
        <v>76</v>
      </c>
      <c r="AA349" s="401"/>
      <c r="AB349" s="402" t="s">
        <v>75</v>
      </c>
      <c r="AC349" s="121" t="s">
        <v>4</v>
      </c>
    </row>
    <row r="350" spans="1:29" s="128" customFormat="1" ht="22.5" customHeight="1">
      <c r="A350" s="414">
        <v>24</v>
      </c>
      <c r="B350" s="415"/>
      <c r="C350" s="418"/>
      <c r="D350" s="419"/>
      <c r="E350" s="324"/>
      <c r="F350" s="409"/>
      <c r="G350" s="411"/>
      <c r="H350" s="395"/>
      <c r="I350" s="315"/>
      <c r="J350" s="385"/>
      <c r="K350" s="385"/>
      <c r="L350" s="387"/>
      <c r="M350" s="389"/>
      <c r="N350" s="391"/>
      <c r="O350" s="385"/>
      <c r="P350" s="387"/>
      <c r="Q350" s="393"/>
      <c r="R350" s="376"/>
      <c r="S350" s="395"/>
      <c r="T350" s="122" t="s">
        <v>5</v>
      </c>
      <c r="U350" s="123" t="s">
        <v>6</v>
      </c>
      <c r="V350" s="398"/>
      <c r="W350" s="161" t="s">
        <v>86</v>
      </c>
      <c r="X350" s="380"/>
      <c r="Y350" s="400"/>
      <c r="Z350" s="125" t="s">
        <v>5</v>
      </c>
      <c r="AA350" s="126" t="s">
        <v>6</v>
      </c>
      <c r="AB350" s="403"/>
      <c r="AC350" s="127" t="s">
        <v>86</v>
      </c>
    </row>
    <row r="351" spans="1:29" ht="16.5" customHeight="1">
      <c r="A351" s="416"/>
      <c r="B351" s="417"/>
      <c r="C351" s="420"/>
      <c r="D351" s="421"/>
      <c r="E351" s="129"/>
      <c r="F351" s="130"/>
      <c r="G351" s="131"/>
      <c r="H351" s="422" t="s">
        <v>79</v>
      </c>
      <c r="I351" s="424" t="s">
        <v>87</v>
      </c>
      <c r="J351" s="425">
        <f>SUMIFS(W351:W361,R351:R361,"北")</f>
        <v>0</v>
      </c>
      <c r="K351" s="426" t="str">
        <f>IF(J351="","",J351/$W$362)</f>
        <v/>
      </c>
      <c r="L351" s="359" t="str">
        <f>IF(J351="","",IF(K351=100%,"",$G$2))</f>
        <v/>
      </c>
      <c r="M351" s="427" t="str">
        <f>IF(J351="","",IF(K351=100%,100%,K351-L351))</f>
        <v/>
      </c>
      <c r="N351" s="428">
        <f>SUMIFS(AC351:AC361,X351:X361,"北")</f>
        <v>0</v>
      </c>
      <c r="O351" s="339" t="str">
        <f>IF(N351="","",N351/AC362)</f>
        <v/>
      </c>
      <c r="P351" s="359" t="str">
        <f>IF(N351="","",IF(O351=100%,"",$G$2))</f>
        <v/>
      </c>
      <c r="Q351" s="429" t="str">
        <f>IF(N351="","",IF(O351=100%,100%,O351-P351))</f>
        <v/>
      </c>
      <c r="R351" s="132"/>
      <c r="S351" s="159"/>
      <c r="T351" s="99">
        <f>INDEX(建具一覧表!$B$4:$D$163,MATCH($S351,建具一覧表!$B$4:$B$163,FALSE),2)</f>
        <v>0</v>
      </c>
      <c r="U351" s="99">
        <f>INDEX(建具一覧表!$B$4:$D$163,MATCH($S351,建具一覧表!$B$4:$B$163,FALSE),3)</f>
        <v>0</v>
      </c>
      <c r="V351" s="134"/>
      <c r="W351" s="100">
        <f>T351*U351*V351</f>
        <v>0</v>
      </c>
      <c r="X351" s="183"/>
      <c r="Y351" s="135"/>
      <c r="Z351" s="101">
        <f>INDEX(建具一覧表!$H$4:$J$163,MATCH($Y351,建具一覧表!$H$4:$H$163,FALSE),2)</f>
        <v>0</v>
      </c>
      <c r="AA351" s="101">
        <f>INDEX(建具一覧表!$H$4:$J$16343,MATCH($Y351,建具一覧表!$H$4:$H$163,FALSE),3)</f>
        <v>0</v>
      </c>
      <c r="AB351" s="176"/>
      <c r="AC351" s="102">
        <f t="shared" ref="AC351:AC361" si="413">Z351*AA351*AB351</f>
        <v>0</v>
      </c>
    </row>
    <row r="352" spans="1:29" ht="16.5" customHeight="1">
      <c r="A352" s="416"/>
      <c r="B352" s="417"/>
      <c r="C352" s="420"/>
      <c r="D352" s="421"/>
      <c r="E352" s="137"/>
      <c r="F352" s="138"/>
      <c r="G352" s="139"/>
      <c r="H352" s="423"/>
      <c r="I352" s="349"/>
      <c r="J352" s="351"/>
      <c r="K352" s="352"/>
      <c r="L352" s="359"/>
      <c r="M352" s="355"/>
      <c r="N352" s="356"/>
      <c r="O352" s="368"/>
      <c r="P352" s="359"/>
      <c r="Q352" s="430"/>
      <c r="R352" s="140"/>
      <c r="S352" s="141"/>
      <c r="T352" s="103">
        <f>INDEX(建具一覧表!$B$4:$D$163,MATCH($S352,建具一覧表!$B$4:$B$163,FALSE),2)</f>
        <v>0</v>
      </c>
      <c r="U352" s="103">
        <f>INDEX(建具一覧表!$B$4:$D$163,MATCH($S352,建具一覧表!$B$4:$B$163,FALSE),3)</f>
        <v>0</v>
      </c>
      <c r="V352" s="142"/>
      <c r="W352" s="104">
        <f t="shared" ref="W352:W361" si="414">T352*U352*V352</f>
        <v>0</v>
      </c>
      <c r="X352" s="184"/>
      <c r="Y352" s="143"/>
      <c r="Z352" s="105">
        <f>INDEX(建具一覧表!$H$4:$J$163,MATCH($Y352,建具一覧表!$H$4:$H$163,FALSE),2)</f>
        <v>0</v>
      </c>
      <c r="AA352" s="105">
        <f>INDEX(建具一覧表!$H$4:$J$16343,MATCH($Y352,建具一覧表!$H$4:$H$163,FALSE),3)</f>
        <v>0</v>
      </c>
      <c r="AB352" s="177"/>
      <c r="AC352" s="106">
        <f t="shared" si="413"/>
        <v>0</v>
      </c>
    </row>
    <row r="353" spans="1:29" ht="16.5" customHeight="1">
      <c r="A353" s="416"/>
      <c r="B353" s="417"/>
      <c r="C353" s="420"/>
      <c r="D353" s="421"/>
      <c r="E353" s="137"/>
      <c r="F353" s="138"/>
      <c r="G353" s="139"/>
      <c r="H353" s="423"/>
      <c r="I353" s="349" t="s">
        <v>88</v>
      </c>
      <c r="J353" s="351">
        <f>SUMIFS(W351:W361,R351:R361,"東")</f>
        <v>0</v>
      </c>
      <c r="K353" s="352" t="str">
        <f>IF(J353="","",J353/$W$362)</f>
        <v/>
      </c>
      <c r="L353" s="353" t="str">
        <f t="shared" ref="L353" si="415">IF(J353="","",IF(K353=100%,"",$G$2))</f>
        <v/>
      </c>
      <c r="M353" s="355" t="str">
        <f>IF(J353="","",IF(K353=100%,100%,K353-L353))</f>
        <v/>
      </c>
      <c r="N353" s="356">
        <f>SUMIFS(AC351:AC361,X351:X361,"東")</f>
        <v>0</v>
      </c>
      <c r="O353" s="357" t="str">
        <f>IF(N353="","",N353/AC362)</f>
        <v/>
      </c>
      <c r="P353" s="359" t="str">
        <f t="shared" ref="P353" si="416">IF(N353="","",IF(O353=100%,"",$G$2))</f>
        <v/>
      </c>
      <c r="Q353" s="360" t="str">
        <f t="shared" ref="Q353" si="417">IF(N353="","",IF(O353=100%,100%,O353-P353))</f>
        <v/>
      </c>
      <c r="R353" s="140"/>
      <c r="S353" s="141"/>
      <c r="T353" s="103">
        <f>INDEX(建具一覧表!$B$4:$D$163,MATCH($S353,建具一覧表!$B$4:$B$163,FALSE),2)</f>
        <v>0</v>
      </c>
      <c r="U353" s="103">
        <f>INDEX(建具一覧表!$B$4:$D$163,MATCH($S353,建具一覧表!$B$4:$B$163,FALSE),3)</f>
        <v>0</v>
      </c>
      <c r="V353" s="142"/>
      <c r="W353" s="104">
        <f t="shared" si="414"/>
        <v>0</v>
      </c>
      <c r="X353" s="184"/>
      <c r="Y353" s="143"/>
      <c r="Z353" s="105">
        <f>INDEX(建具一覧表!$H$4:$J$163,MATCH($Y353,建具一覧表!$H$4:$H$163,FALSE),2)</f>
        <v>0</v>
      </c>
      <c r="AA353" s="105">
        <f>INDEX(建具一覧表!$H$4:$J$16343,MATCH($Y353,建具一覧表!$H$4:$H$163,FALSE),3)</f>
        <v>0</v>
      </c>
      <c r="AB353" s="177"/>
      <c r="AC353" s="106">
        <f t="shared" si="413"/>
        <v>0</v>
      </c>
    </row>
    <row r="354" spans="1:29" ht="16.5" customHeight="1">
      <c r="A354" s="369" t="s">
        <v>85</v>
      </c>
      <c r="B354" s="370"/>
      <c r="C354" s="370"/>
      <c r="D354" s="371"/>
      <c r="E354" s="137"/>
      <c r="F354" s="138"/>
      <c r="G354" s="139"/>
      <c r="H354" s="423"/>
      <c r="I354" s="349"/>
      <c r="J354" s="351"/>
      <c r="K354" s="352"/>
      <c r="L354" s="354"/>
      <c r="M354" s="355"/>
      <c r="N354" s="356"/>
      <c r="O354" s="368"/>
      <c r="P354" s="359"/>
      <c r="Q354" s="361"/>
      <c r="R354" s="140"/>
      <c r="S354" s="141"/>
      <c r="T354" s="103">
        <f>INDEX(建具一覧表!$B$4:$D$163,MATCH($S354,建具一覧表!$B$4:$B$163,FALSE),2)</f>
        <v>0</v>
      </c>
      <c r="U354" s="103">
        <f>INDEX(建具一覧表!$B$4:$D$163,MATCH($S354,建具一覧表!$B$4:$B$163,FALSE),3)</f>
        <v>0</v>
      </c>
      <c r="V354" s="142"/>
      <c r="W354" s="104">
        <f t="shared" si="414"/>
        <v>0</v>
      </c>
      <c r="X354" s="184"/>
      <c r="Y354" s="143"/>
      <c r="Z354" s="105">
        <f>INDEX(建具一覧表!$H$4:$J$163,MATCH($Y354,建具一覧表!$H$4:$H$163,FALSE),2)</f>
        <v>0</v>
      </c>
      <c r="AA354" s="105">
        <f>INDEX(建具一覧表!$H$4:$J$16343,MATCH($Y354,建具一覧表!$H$4:$H$163,FALSE),3)</f>
        <v>0</v>
      </c>
      <c r="AB354" s="177"/>
      <c r="AC354" s="106">
        <f t="shared" si="413"/>
        <v>0</v>
      </c>
    </row>
    <row r="355" spans="1:29" ht="16.5" customHeight="1">
      <c r="A355" s="372"/>
      <c r="B355" s="373"/>
      <c r="C355" s="373"/>
      <c r="D355" s="374"/>
      <c r="E355" s="137"/>
      <c r="F355" s="138"/>
      <c r="G355" s="139"/>
      <c r="H355" s="423"/>
      <c r="I355" s="349" t="s">
        <v>7</v>
      </c>
      <c r="J355" s="351">
        <f>SUMIFS(W351:W361,R351:R361,"南")</f>
        <v>0</v>
      </c>
      <c r="K355" s="352" t="str">
        <f>IF(J355="","",J355/$W$362)</f>
        <v/>
      </c>
      <c r="L355" s="353" t="str">
        <f t="shared" ref="L355" si="418">IF(J355="","",IF(K355=100%,"",$G$2))</f>
        <v/>
      </c>
      <c r="M355" s="355" t="str">
        <f t="shared" ref="M355" si="419">IF(J355="","",IF(K355=100%,100%,K355-L355))</f>
        <v/>
      </c>
      <c r="N355" s="356">
        <f>SUMIFS(AC351:AC361,X351:X361,"南")</f>
        <v>0</v>
      </c>
      <c r="O355" s="357" t="str">
        <f>IF(N355="","",N355/AC362)</f>
        <v/>
      </c>
      <c r="P355" s="359" t="str">
        <f t="shared" ref="P355" si="420">IF(N355="","",IF(O355=100%,"",$G$2))</f>
        <v/>
      </c>
      <c r="Q355" s="360" t="str">
        <f t="shared" ref="Q355" si="421">IF(N355="","",IF(O355=100%,100%,O355-P355))</f>
        <v/>
      </c>
      <c r="R355" s="140"/>
      <c r="S355" s="141"/>
      <c r="T355" s="103">
        <f>INDEX(建具一覧表!$B$4:$D$163,MATCH($S355,建具一覧表!$B$4:$B$163,FALSE),2)</f>
        <v>0</v>
      </c>
      <c r="U355" s="103">
        <f>INDEX(建具一覧表!$B$4:$D$163,MATCH($S355,建具一覧表!$B$4:$B$163,FALSE),3)</f>
        <v>0</v>
      </c>
      <c r="V355" s="142"/>
      <c r="W355" s="104">
        <f t="shared" si="414"/>
        <v>0</v>
      </c>
      <c r="X355" s="184"/>
      <c r="Y355" s="143"/>
      <c r="Z355" s="105">
        <f>INDEX(建具一覧表!$H$4:$J$163,MATCH($Y355,建具一覧表!$H$4:$H$163,FALSE),2)</f>
        <v>0</v>
      </c>
      <c r="AA355" s="105">
        <f>INDEX(建具一覧表!$H$4:$J$16343,MATCH($Y355,建具一覧表!$H$4:$H$163,FALSE),3)</f>
        <v>0</v>
      </c>
      <c r="AB355" s="177"/>
      <c r="AC355" s="106">
        <f t="shared" si="413"/>
        <v>0</v>
      </c>
    </row>
    <row r="356" spans="1:29" ht="16.5" customHeight="1">
      <c r="A356" s="144"/>
      <c r="B356" s="145"/>
      <c r="C356" s="145"/>
      <c r="D356" s="146"/>
      <c r="E356" s="137"/>
      <c r="F356" s="138"/>
      <c r="G356" s="139"/>
      <c r="H356" s="423"/>
      <c r="I356" s="349"/>
      <c r="J356" s="351"/>
      <c r="K356" s="352"/>
      <c r="L356" s="354"/>
      <c r="M356" s="355"/>
      <c r="N356" s="356"/>
      <c r="O356" s="368"/>
      <c r="P356" s="359"/>
      <c r="Q356" s="361"/>
      <c r="R356" s="140"/>
      <c r="S356" s="141"/>
      <c r="T356" s="103">
        <f>INDEX(建具一覧表!$B$4:$D$163,MATCH($S356,建具一覧表!$B$4:$B$163,FALSE),2)</f>
        <v>0</v>
      </c>
      <c r="U356" s="103">
        <f>INDEX(建具一覧表!$B$4:$D$163,MATCH($S356,建具一覧表!$B$4:$B$163,FALSE),3)</f>
        <v>0</v>
      </c>
      <c r="V356" s="142"/>
      <c r="W356" s="104">
        <f t="shared" si="414"/>
        <v>0</v>
      </c>
      <c r="X356" s="184"/>
      <c r="Y356" s="143"/>
      <c r="Z356" s="105">
        <f>INDEX(建具一覧表!$H$4:$J$163,MATCH($Y356,建具一覧表!$H$4:$H$163,FALSE),2)</f>
        <v>0</v>
      </c>
      <c r="AA356" s="105">
        <f>INDEX(建具一覧表!$H$4:$J$16343,MATCH($Y356,建具一覧表!$H$4:$H$163,FALSE),3)</f>
        <v>0</v>
      </c>
      <c r="AB356" s="177"/>
      <c r="AC356" s="106">
        <f t="shared" si="413"/>
        <v>0</v>
      </c>
    </row>
    <row r="357" spans="1:29" ht="16.5" customHeight="1">
      <c r="A357" s="144"/>
      <c r="B357" s="145"/>
      <c r="C357" s="145"/>
      <c r="D357" s="146"/>
      <c r="E357" s="137"/>
      <c r="F357" s="138"/>
      <c r="G357" s="139"/>
      <c r="H357" s="423"/>
      <c r="I357" s="349" t="s">
        <v>8</v>
      </c>
      <c r="J357" s="351">
        <f>SUMIFS(W351:W361,R351:R361,"西")</f>
        <v>0</v>
      </c>
      <c r="K357" s="352" t="str">
        <f>IF(J357="","",J357/$W$362)</f>
        <v/>
      </c>
      <c r="L357" s="353" t="str">
        <f t="shared" ref="L357" si="422">IF(J357="","",IF(K357=100%,"",$G$2))</f>
        <v/>
      </c>
      <c r="M357" s="355" t="str">
        <f t="shared" ref="M357" si="423">IF(J357="","",IF(K357=100%,100%,K357-L357))</f>
        <v/>
      </c>
      <c r="N357" s="356">
        <f>SUMIFS(AC351:AC361,X351:X361,"西")</f>
        <v>0</v>
      </c>
      <c r="O357" s="357" t="str">
        <f>IF(N357="","",N357/AC362)</f>
        <v/>
      </c>
      <c r="P357" s="359" t="str">
        <f t="shared" ref="P357" si="424">IF(N357="","",IF(O357=100%,"",$G$2))</f>
        <v/>
      </c>
      <c r="Q357" s="360" t="str">
        <f t="shared" ref="Q357" si="425">IF(N357="","",IF(O357=100%,100%,O357-P357))</f>
        <v/>
      </c>
      <c r="R357" s="140"/>
      <c r="S357" s="141"/>
      <c r="T357" s="103">
        <f>INDEX(建具一覧表!$B$4:$D$163,MATCH($S357,建具一覧表!$B$4:$B$163,FALSE),2)</f>
        <v>0</v>
      </c>
      <c r="U357" s="103">
        <f>INDEX(建具一覧表!$B$4:$D$163,MATCH($S357,建具一覧表!$B$4:$B$163,FALSE),3)</f>
        <v>0</v>
      </c>
      <c r="V357" s="142"/>
      <c r="W357" s="104">
        <f t="shared" si="414"/>
        <v>0</v>
      </c>
      <c r="X357" s="184"/>
      <c r="Y357" s="143"/>
      <c r="Z357" s="105">
        <f>INDEX(建具一覧表!$H$4:$J$163,MATCH($Y357,建具一覧表!$H$4:$H$163,FALSE),2)</f>
        <v>0</v>
      </c>
      <c r="AA357" s="105">
        <f>INDEX(建具一覧表!$H$4:$J$16343,MATCH($Y357,建具一覧表!$H$4:$H$163,FALSE),3)</f>
        <v>0</v>
      </c>
      <c r="AB357" s="177"/>
      <c r="AC357" s="106">
        <f t="shared" si="413"/>
        <v>0</v>
      </c>
    </row>
    <row r="358" spans="1:29" ht="16.5" customHeight="1">
      <c r="A358" s="144"/>
      <c r="B358" s="145"/>
      <c r="C358" s="145"/>
      <c r="D358" s="146"/>
      <c r="E358" s="137"/>
      <c r="F358" s="138"/>
      <c r="G358" s="139"/>
      <c r="H358" s="423"/>
      <c r="I358" s="350"/>
      <c r="J358" s="351"/>
      <c r="K358" s="352"/>
      <c r="L358" s="354"/>
      <c r="M358" s="355"/>
      <c r="N358" s="356"/>
      <c r="O358" s="358"/>
      <c r="P358" s="359"/>
      <c r="Q358" s="361"/>
      <c r="R358" s="140"/>
      <c r="S358" s="141"/>
      <c r="T358" s="103">
        <f>INDEX(建具一覧表!$B$4:$D$163,MATCH($S358,建具一覧表!$B$4:$B$163,FALSE),2)</f>
        <v>0</v>
      </c>
      <c r="U358" s="103">
        <f>INDEX(建具一覧表!$B$4:$D$163,MATCH($S358,建具一覧表!$B$4:$B$163,FALSE),3)</f>
        <v>0</v>
      </c>
      <c r="V358" s="142"/>
      <c r="W358" s="104">
        <f t="shared" si="414"/>
        <v>0</v>
      </c>
      <c r="X358" s="184"/>
      <c r="Y358" s="143"/>
      <c r="Z358" s="105">
        <f>INDEX(建具一覧表!$H$4:$J$163,MATCH($Y358,建具一覧表!$H$4:$H$163,FALSE),2)</f>
        <v>0</v>
      </c>
      <c r="AA358" s="105">
        <f>INDEX(建具一覧表!$H$4:$J$16343,MATCH($Y358,建具一覧表!$H$4:$H$163,FALSE),3)</f>
        <v>0</v>
      </c>
      <c r="AB358" s="177"/>
      <c r="AC358" s="106">
        <f t="shared" si="413"/>
        <v>0</v>
      </c>
    </row>
    <row r="359" spans="1:29" ht="16.5" customHeight="1">
      <c r="A359" s="144"/>
      <c r="B359" s="145"/>
      <c r="C359" s="145"/>
      <c r="D359" s="146"/>
      <c r="E359" s="137"/>
      <c r="F359" s="138"/>
      <c r="G359" s="139"/>
      <c r="H359" s="423"/>
      <c r="I359" s="349" t="s">
        <v>89</v>
      </c>
      <c r="J359" s="351">
        <f>SUMIFS(W351:W361,R351:R361,"真上")</f>
        <v>0</v>
      </c>
      <c r="K359" s="352" t="str">
        <f>IF(J359="","",J359/$W$362)</f>
        <v/>
      </c>
      <c r="L359" s="353" t="str">
        <f t="shared" ref="L359" si="426">IF(J359="","",IF(K359=100%,"",$G$2))</f>
        <v/>
      </c>
      <c r="M359" s="355" t="str">
        <f t="shared" ref="M359" si="427">IF(J359="","",IF(K359=100%,100%,K359-L359))</f>
        <v/>
      </c>
      <c r="N359" s="356">
        <f>SUMIFS(AC351:AC361,X351:X361,"真上")</f>
        <v>0</v>
      </c>
      <c r="O359" s="357" t="str">
        <f>IF(N359="","",N359/AC364)</f>
        <v/>
      </c>
      <c r="P359" s="359" t="str">
        <f t="shared" ref="P359" si="428">IF(N359="","",IF(O359=100%,"",$G$2))</f>
        <v/>
      </c>
      <c r="Q359" s="360" t="str">
        <f t="shared" ref="Q359" si="429">IF(N359="","",IF(O359=100%,100%,O359-P359))</f>
        <v/>
      </c>
      <c r="R359" s="140"/>
      <c r="S359" s="141"/>
      <c r="T359" s="103">
        <f>INDEX(建具一覧表!$B$4:$D$163,MATCH($S359,建具一覧表!$B$4:$B$163,FALSE),2)</f>
        <v>0</v>
      </c>
      <c r="U359" s="103">
        <f>INDEX(建具一覧表!$B$4:$D$163,MATCH($S359,建具一覧表!$B$4:$B$163,FALSE),3)</f>
        <v>0</v>
      </c>
      <c r="V359" s="142"/>
      <c r="W359" s="104">
        <f t="shared" si="414"/>
        <v>0</v>
      </c>
      <c r="X359" s="184"/>
      <c r="Y359" s="143"/>
      <c r="Z359" s="105">
        <f>INDEX(建具一覧表!$H$4:$J$163,MATCH($Y359,建具一覧表!$H$4:$H$163,FALSE),2)</f>
        <v>0</v>
      </c>
      <c r="AA359" s="105">
        <f>INDEX(建具一覧表!$H$4:$J$16343,MATCH($Y359,建具一覧表!$H$4:$H$163,FALSE),3)</f>
        <v>0</v>
      </c>
      <c r="AB359" s="177"/>
      <c r="AC359" s="106">
        <f t="shared" si="413"/>
        <v>0</v>
      </c>
    </row>
    <row r="360" spans="1:29" ht="16.5" customHeight="1">
      <c r="A360" s="144"/>
      <c r="B360" s="145"/>
      <c r="C360" s="145"/>
      <c r="D360" s="146"/>
      <c r="E360" s="137"/>
      <c r="F360" s="138"/>
      <c r="G360" s="139"/>
      <c r="H360" s="423"/>
      <c r="I360" s="350"/>
      <c r="J360" s="362"/>
      <c r="K360" s="363"/>
      <c r="L360" s="364"/>
      <c r="M360" s="365"/>
      <c r="N360" s="366"/>
      <c r="O360" s="358"/>
      <c r="P360" s="359"/>
      <c r="Q360" s="367"/>
      <c r="R360" s="140"/>
      <c r="S360" s="141"/>
      <c r="T360" s="103">
        <f>INDEX(建具一覧表!$B$4:$D$163,MATCH($S360,建具一覧表!$B$4:$B$163,FALSE),2)</f>
        <v>0</v>
      </c>
      <c r="U360" s="103">
        <f>INDEX(建具一覧表!$B$4:$D$163,MATCH($S360,建具一覧表!$B$4:$B$163,FALSE),3)</f>
        <v>0</v>
      </c>
      <c r="V360" s="142"/>
      <c r="W360" s="104">
        <f t="shared" si="414"/>
        <v>0</v>
      </c>
      <c r="X360" s="184"/>
      <c r="Y360" s="143"/>
      <c r="Z360" s="105">
        <f>INDEX(建具一覧表!$H$4:$J$163,MATCH($Y360,建具一覧表!$H$4:$H$163,FALSE),2)</f>
        <v>0</v>
      </c>
      <c r="AA360" s="105">
        <f>INDEX(建具一覧表!$H$4:$J$16343,MATCH($Y360,建具一覧表!$H$4:$H$163,FALSE),3)</f>
        <v>0</v>
      </c>
      <c r="AB360" s="177"/>
      <c r="AC360" s="106">
        <f t="shared" si="413"/>
        <v>0</v>
      </c>
    </row>
    <row r="361" spans="1:29" ht="16.5" customHeight="1">
      <c r="A361" s="144"/>
      <c r="B361" s="145"/>
      <c r="C361" s="145"/>
      <c r="D361" s="146"/>
      <c r="E361" s="147"/>
      <c r="F361" s="148"/>
      <c r="G361" s="149"/>
      <c r="H361" s="333" t="s">
        <v>90</v>
      </c>
      <c r="I361" s="335"/>
      <c r="J361" s="337">
        <f>SUM(J351:J360)</f>
        <v>0</v>
      </c>
      <c r="K361" s="339" t="e">
        <f>W362/F362</f>
        <v>#DIV/0!</v>
      </c>
      <c r="L361" s="341">
        <f>$G$2</f>
        <v>0.03</v>
      </c>
      <c r="M361" s="343" t="e">
        <f>K361-$G$2</f>
        <v>#DIV/0!</v>
      </c>
      <c r="N361" s="345">
        <f>SUM(N351:N360)</f>
        <v>0</v>
      </c>
      <c r="O361" s="339" t="e">
        <f>AC362/G362</f>
        <v>#DIV/0!</v>
      </c>
      <c r="P361" s="341">
        <f>$G$2</f>
        <v>0.03</v>
      </c>
      <c r="Q361" s="347" t="str">
        <f>IF(N361="","",O361-$G$2)</f>
        <v/>
      </c>
      <c r="R361" s="150"/>
      <c r="S361" s="141"/>
      <c r="T361" s="107">
        <f>INDEX(建具一覧表!$B$4:$D$163,MATCH($S361,建具一覧表!$B$4:$B$163,FALSE),2)</f>
        <v>0</v>
      </c>
      <c r="U361" s="107">
        <f>INDEX(建具一覧表!$B$4:$D$163,MATCH($S361,建具一覧表!$B$4:$B$163,FALSE),3)</f>
        <v>0</v>
      </c>
      <c r="V361" s="151"/>
      <c r="W361" s="104">
        <f t="shared" si="414"/>
        <v>0</v>
      </c>
      <c r="X361" s="185"/>
      <c r="Y361" s="143"/>
      <c r="Z361" s="108">
        <f>INDEX(建具一覧表!$H$4:$J$163,MATCH($Y361,建具一覧表!$H$4:$H$163,FALSE),2)</f>
        <v>0</v>
      </c>
      <c r="AA361" s="108">
        <f>INDEX(建具一覧表!$H$4:$J$16343,MATCH($Y361,建具一覧表!$H$4:$H$163,FALSE),3)</f>
        <v>0</v>
      </c>
      <c r="AB361" s="178"/>
      <c r="AC361" s="106">
        <f t="shared" si="413"/>
        <v>0</v>
      </c>
    </row>
    <row r="362" spans="1:29" s="158" customFormat="1" ht="16.5" customHeight="1" thickBot="1">
      <c r="A362" s="162"/>
      <c r="B362" s="163"/>
      <c r="C362" s="163"/>
      <c r="D362" s="164"/>
      <c r="E362" s="155" t="s">
        <v>2</v>
      </c>
      <c r="F362" s="111">
        <f>SUM(F351:F361)</f>
        <v>0</v>
      </c>
      <c r="G362" s="112">
        <f>SUM(G350:G361)</f>
        <v>0</v>
      </c>
      <c r="H362" s="334"/>
      <c r="I362" s="336"/>
      <c r="J362" s="338"/>
      <c r="K362" s="340"/>
      <c r="L362" s="342"/>
      <c r="M362" s="344"/>
      <c r="N362" s="346"/>
      <c r="O362" s="340"/>
      <c r="P362" s="342"/>
      <c r="Q362" s="348"/>
      <c r="R362" s="186"/>
      <c r="S362" s="187"/>
      <c r="T362" s="157"/>
      <c r="U362" s="157"/>
      <c r="V362" s="179"/>
      <c r="W362" s="110">
        <f>SUM(W351:W361)</f>
        <v>0</v>
      </c>
      <c r="X362" s="186"/>
      <c r="Y362" s="156"/>
      <c r="Z362" s="157"/>
      <c r="AA362" s="157"/>
      <c r="AB362" s="179"/>
      <c r="AC362" s="109">
        <f>SUM(AC351:AC361)</f>
        <v>0</v>
      </c>
    </row>
    <row r="363" spans="1:29" s="119" customFormat="1" ht="17.25" customHeight="1" thickTop="1">
      <c r="A363" s="404" t="s">
        <v>84</v>
      </c>
      <c r="B363" s="405"/>
      <c r="C363" s="406" t="s">
        <v>1</v>
      </c>
      <c r="D363" s="407"/>
      <c r="E363" s="323" t="s">
        <v>68</v>
      </c>
      <c r="F363" s="408" t="s">
        <v>70</v>
      </c>
      <c r="G363" s="320" t="s">
        <v>71</v>
      </c>
      <c r="H363" s="412" t="s">
        <v>78</v>
      </c>
      <c r="I363" s="314" t="s">
        <v>72</v>
      </c>
      <c r="J363" s="413" t="s">
        <v>73</v>
      </c>
      <c r="K363" s="377"/>
      <c r="L363" s="377"/>
      <c r="M363" s="378"/>
      <c r="N363" s="435" t="s">
        <v>69</v>
      </c>
      <c r="O363" s="382"/>
      <c r="P363" s="382"/>
      <c r="Q363" s="382"/>
      <c r="R363" s="375" t="s">
        <v>72</v>
      </c>
      <c r="S363" s="377" t="s">
        <v>74</v>
      </c>
      <c r="T363" s="377"/>
      <c r="U363" s="377"/>
      <c r="V363" s="377"/>
      <c r="W363" s="378"/>
      <c r="X363" s="379" t="s">
        <v>72</v>
      </c>
      <c r="Y363" s="381" t="s">
        <v>77</v>
      </c>
      <c r="Z363" s="382"/>
      <c r="AA363" s="382"/>
      <c r="AB363" s="382"/>
      <c r="AC363" s="383"/>
    </row>
    <row r="364" spans="1:29" s="119" customFormat="1" ht="17.25" customHeight="1">
      <c r="A364" s="331"/>
      <c r="B364" s="332"/>
      <c r="C364" s="406"/>
      <c r="D364" s="407"/>
      <c r="E364" s="323"/>
      <c r="F364" s="408"/>
      <c r="G364" s="320"/>
      <c r="H364" s="412"/>
      <c r="I364" s="314"/>
      <c r="J364" s="384" t="s">
        <v>80</v>
      </c>
      <c r="K364" s="384" t="s">
        <v>81</v>
      </c>
      <c r="L364" s="386" t="s">
        <v>82</v>
      </c>
      <c r="M364" s="388" t="s">
        <v>83</v>
      </c>
      <c r="N364" s="431" t="s">
        <v>80</v>
      </c>
      <c r="O364" s="384" t="s">
        <v>81</v>
      </c>
      <c r="P364" s="386" t="s">
        <v>82</v>
      </c>
      <c r="Q364" s="433" t="s">
        <v>83</v>
      </c>
      <c r="R364" s="375"/>
      <c r="S364" s="394" t="s">
        <v>0</v>
      </c>
      <c r="T364" s="396" t="s">
        <v>76</v>
      </c>
      <c r="U364" s="396"/>
      <c r="V364" s="397" t="s">
        <v>75</v>
      </c>
      <c r="W364" s="120" t="s">
        <v>4</v>
      </c>
      <c r="X364" s="379"/>
      <c r="Y364" s="399" t="s">
        <v>0</v>
      </c>
      <c r="Z364" s="401" t="s">
        <v>76</v>
      </c>
      <c r="AA364" s="401"/>
      <c r="AB364" s="402" t="s">
        <v>75</v>
      </c>
      <c r="AC364" s="121" t="s">
        <v>4</v>
      </c>
    </row>
    <row r="365" spans="1:29" s="128" customFormat="1" ht="22.5" customHeight="1">
      <c r="A365" s="414">
        <v>25</v>
      </c>
      <c r="B365" s="415"/>
      <c r="C365" s="418"/>
      <c r="D365" s="419"/>
      <c r="E365" s="324"/>
      <c r="F365" s="409"/>
      <c r="G365" s="321"/>
      <c r="H365" s="395"/>
      <c r="I365" s="315"/>
      <c r="J365" s="385"/>
      <c r="K365" s="385"/>
      <c r="L365" s="387"/>
      <c r="M365" s="389"/>
      <c r="N365" s="432"/>
      <c r="O365" s="385"/>
      <c r="P365" s="387"/>
      <c r="Q365" s="434"/>
      <c r="R365" s="376"/>
      <c r="S365" s="395"/>
      <c r="T365" s="122" t="s">
        <v>5</v>
      </c>
      <c r="U365" s="123" t="s">
        <v>6</v>
      </c>
      <c r="V365" s="398"/>
      <c r="W365" s="124" t="s">
        <v>86</v>
      </c>
      <c r="X365" s="380"/>
      <c r="Y365" s="400"/>
      <c r="Z365" s="125" t="s">
        <v>5</v>
      </c>
      <c r="AA365" s="126" t="s">
        <v>6</v>
      </c>
      <c r="AB365" s="403"/>
      <c r="AC365" s="127" t="s">
        <v>86</v>
      </c>
    </row>
    <row r="366" spans="1:29" ht="16.5" customHeight="1">
      <c r="A366" s="416"/>
      <c r="B366" s="417"/>
      <c r="C366" s="420"/>
      <c r="D366" s="421"/>
      <c r="E366" s="129"/>
      <c r="F366" s="130"/>
      <c r="G366" s="131"/>
      <c r="H366" s="422" t="s">
        <v>79</v>
      </c>
      <c r="I366" s="424" t="s">
        <v>87</v>
      </c>
      <c r="J366" s="425">
        <f>SUMIFS(W366:W376,R366:R376,"北")</f>
        <v>0</v>
      </c>
      <c r="K366" s="426" t="str">
        <f>IF(J366="","",J366/$W$377)</f>
        <v/>
      </c>
      <c r="L366" s="359" t="str">
        <f>IF(J366="","",IF(K366=100%,"",$G$2))</f>
        <v/>
      </c>
      <c r="M366" s="427" t="str">
        <f>IF(J366="","",IF(K366=100%,100%,K366-L366))</f>
        <v/>
      </c>
      <c r="N366" s="428">
        <f>SUMIFS(AC366:AC376,X366:X376,"北")</f>
        <v>0</v>
      </c>
      <c r="O366" s="339" t="str">
        <f>IF(N366="","",N366/AC377)</f>
        <v/>
      </c>
      <c r="P366" s="359" t="str">
        <f>IF(N366="","",IF(O366=100%,"",$G$2))</f>
        <v/>
      </c>
      <c r="Q366" s="429" t="str">
        <f>IF(N366="","",IF(O366=100%,100%,O366-P366))</f>
        <v/>
      </c>
      <c r="R366" s="132"/>
      <c r="S366" s="159"/>
      <c r="T366" s="99">
        <f>INDEX(建具一覧表!$B$4:$D$163,MATCH($S366,建具一覧表!$B$4:$B$163,FALSE),2)</f>
        <v>0</v>
      </c>
      <c r="U366" s="99">
        <f>INDEX(建具一覧表!$B$4:$D$163,MATCH($S366,建具一覧表!$B$4:$B$163,FALSE),3)</f>
        <v>0</v>
      </c>
      <c r="V366" s="134"/>
      <c r="W366" s="100">
        <f>T366*U366*V366</f>
        <v>0</v>
      </c>
      <c r="X366" s="183"/>
      <c r="Y366" s="135"/>
      <c r="Z366" s="101">
        <f>INDEX(建具一覧表!$H$4:$J$163,MATCH($Y366,建具一覧表!$H$4:$H$163,FALSE),2)</f>
        <v>0</v>
      </c>
      <c r="AA366" s="101">
        <f>INDEX(建具一覧表!$H$4:$J$16343,MATCH($Y366,建具一覧表!$H$4:$H$163,FALSE),3)</f>
        <v>0</v>
      </c>
      <c r="AB366" s="176"/>
      <c r="AC366" s="102">
        <f t="shared" ref="AC366:AC376" si="430">Z366*AA366*AB366</f>
        <v>0</v>
      </c>
    </row>
    <row r="367" spans="1:29" ht="16.5" customHeight="1">
      <c r="A367" s="416"/>
      <c r="B367" s="417"/>
      <c r="C367" s="420"/>
      <c r="D367" s="421"/>
      <c r="E367" s="137"/>
      <c r="F367" s="138"/>
      <c r="G367" s="139"/>
      <c r="H367" s="423"/>
      <c r="I367" s="349"/>
      <c r="J367" s="351"/>
      <c r="K367" s="352"/>
      <c r="L367" s="359"/>
      <c r="M367" s="355"/>
      <c r="N367" s="356"/>
      <c r="O367" s="368"/>
      <c r="P367" s="359"/>
      <c r="Q367" s="430"/>
      <c r="R367" s="140"/>
      <c r="S367" s="141"/>
      <c r="T367" s="103">
        <f>INDEX(建具一覧表!$B$4:$D$163,MATCH($S367,建具一覧表!$B$4:$B$163,FALSE),2)</f>
        <v>0</v>
      </c>
      <c r="U367" s="103">
        <f>INDEX(建具一覧表!$B$4:$D$163,MATCH($S367,建具一覧表!$B$4:$B$163,FALSE),3)</f>
        <v>0</v>
      </c>
      <c r="V367" s="142"/>
      <c r="W367" s="104">
        <f t="shared" ref="W367:W376" si="431">T367*U367*V367</f>
        <v>0</v>
      </c>
      <c r="X367" s="184"/>
      <c r="Y367" s="143"/>
      <c r="Z367" s="105">
        <f>INDEX(建具一覧表!$H$4:$J$163,MATCH($Y367,建具一覧表!$H$4:$H$163,FALSE),2)</f>
        <v>0</v>
      </c>
      <c r="AA367" s="105">
        <f>INDEX(建具一覧表!$H$4:$J$16343,MATCH($Y367,建具一覧表!$H$4:$H$163,FALSE),3)</f>
        <v>0</v>
      </c>
      <c r="AB367" s="177"/>
      <c r="AC367" s="106">
        <f t="shared" si="430"/>
        <v>0</v>
      </c>
    </row>
    <row r="368" spans="1:29" ht="16.5" customHeight="1">
      <c r="A368" s="416"/>
      <c r="B368" s="417"/>
      <c r="C368" s="420"/>
      <c r="D368" s="421"/>
      <c r="E368" s="137"/>
      <c r="F368" s="138"/>
      <c r="G368" s="139"/>
      <c r="H368" s="423"/>
      <c r="I368" s="349" t="s">
        <v>88</v>
      </c>
      <c r="J368" s="351">
        <f>SUMIFS(W366:W376,R366:R376,"東")</f>
        <v>0</v>
      </c>
      <c r="K368" s="352" t="str">
        <f>IF(J368="","",J368/$W$377)</f>
        <v/>
      </c>
      <c r="L368" s="353" t="str">
        <f t="shared" ref="L368" si="432">IF(J368="","",IF(K368=100%,"",$G$2))</f>
        <v/>
      </c>
      <c r="M368" s="355" t="str">
        <f>IF(J368="","",IF(K368=100%,100%,K368-L368))</f>
        <v/>
      </c>
      <c r="N368" s="356">
        <f>SUMIFS(AC366:AC376,X366:X376,"東")</f>
        <v>0</v>
      </c>
      <c r="O368" s="357" t="str">
        <f>IF(N368="","",N368/AC377)</f>
        <v/>
      </c>
      <c r="P368" s="359" t="str">
        <f t="shared" ref="P368" si="433">IF(N368="","",IF(O368=100%,"",$G$2))</f>
        <v/>
      </c>
      <c r="Q368" s="360" t="str">
        <f t="shared" ref="Q368" si="434">IF(N368="","",IF(O368=100%,100%,O368-P368))</f>
        <v/>
      </c>
      <c r="R368" s="140"/>
      <c r="S368" s="141"/>
      <c r="T368" s="103">
        <f>INDEX(建具一覧表!$B$4:$D$163,MATCH($S368,建具一覧表!$B$4:$B$163,FALSE),2)</f>
        <v>0</v>
      </c>
      <c r="U368" s="103">
        <f>INDEX(建具一覧表!$B$4:$D$163,MATCH($S368,建具一覧表!$B$4:$B$163,FALSE),3)</f>
        <v>0</v>
      </c>
      <c r="V368" s="142"/>
      <c r="W368" s="104">
        <f t="shared" si="431"/>
        <v>0</v>
      </c>
      <c r="X368" s="184"/>
      <c r="Y368" s="143"/>
      <c r="Z368" s="105">
        <f>INDEX(建具一覧表!$H$4:$J$163,MATCH($Y368,建具一覧表!$H$4:$H$163,FALSE),2)</f>
        <v>0</v>
      </c>
      <c r="AA368" s="105">
        <f>INDEX(建具一覧表!$H$4:$J$16343,MATCH($Y368,建具一覧表!$H$4:$H$163,FALSE),3)</f>
        <v>0</v>
      </c>
      <c r="AB368" s="177"/>
      <c r="AC368" s="106">
        <f t="shared" si="430"/>
        <v>0</v>
      </c>
    </row>
    <row r="369" spans="1:29" ht="16.5" customHeight="1">
      <c r="A369" s="369" t="s">
        <v>85</v>
      </c>
      <c r="B369" s="370"/>
      <c r="C369" s="370"/>
      <c r="D369" s="371"/>
      <c r="E369" s="137"/>
      <c r="F369" s="138"/>
      <c r="G369" s="139"/>
      <c r="H369" s="423"/>
      <c r="I369" s="349"/>
      <c r="J369" s="351"/>
      <c r="K369" s="352"/>
      <c r="L369" s="354"/>
      <c r="M369" s="355"/>
      <c r="N369" s="356"/>
      <c r="O369" s="368"/>
      <c r="P369" s="359"/>
      <c r="Q369" s="361"/>
      <c r="R369" s="140"/>
      <c r="S369" s="141"/>
      <c r="T369" s="103">
        <f>INDEX(建具一覧表!$B$4:$D$163,MATCH($S369,建具一覧表!$B$4:$B$163,FALSE),2)</f>
        <v>0</v>
      </c>
      <c r="U369" s="103">
        <f>INDEX(建具一覧表!$B$4:$D$163,MATCH($S369,建具一覧表!$B$4:$B$163,FALSE),3)</f>
        <v>0</v>
      </c>
      <c r="V369" s="142"/>
      <c r="W369" s="104">
        <f t="shared" si="431"/>
        <v>0</v>
      </c>
      <c r="X369" s="184"/>
      <c r="Y369" s="143"/>
      <c r="Z369" s="105">
        <f>INDEX(建具一覧表!$H$4:$J$163,MATCH($Y369,建具一覧表!$H$4:$H$163,FALSE),2)</f>
        <v>0</v>
      </c>
      <c r="AA369" s="105">
        <f>INDEX(建具一覧表!$H$4:$J$16343,MATCH($Y369,建具一覧表!$H$4:$H$163,FALSE),3)</f>
        <v>0</v>
      </c>
      <c r="AB369" s="177"/>
      <c r="AC369" s="106">
        <f t="shared" si="430"/>
        <v>0</v>
      </c>
    </row>
    <row r="370" spans="1:29" ht="16.5" customHeight="1">
      <c r="A370" s="372"/>
      <c r="B370" s="373"/>
      <c r="C370" s="373"/>
      <c r="D370" s="374"/>
      <c r="E370" s="137"/>
      <c r="F370" s="138"/>
      <c r="G370" s="139"/>
      <c r="H370" s="423"/>
      <c r="I370" s="349" t="s">
        <v>7</v>
      </c>
      <c r="J370" s="351">
        <f>SUMIFS(W366:W376,R366:R376,"南")</f>
        <v>0</v>
      </c>
      <c r="K370" s="352" t="str">
        <f>IF(J370="","",J370/$W$377)</f>
        <v/>
      </c>
      <c r="L370" s="353" t="str">
        <f t="shared" ref="L370" si="435">IF(J370="","",IF(K370=100%,"",$G$2))</f>
        <v/>
      </c>
      <c r="M370" s="355" t="str">
        <f t="shared" ref="M370" si="436">IF(J370="","",IF(K370=100%,100%,K370-L370))</f>
        <v/>
      </c>
      <c r="N370" s="356">
        <f>SUMIFS(AC366:AC376,X366:X376,"南")</f>
        <v>0</v>
      </c>
      <c r="O370" s="357" t="str">
        <f>IF(N370="","",N370/AC377)</f>
        <v/>
      </c>
      <c r="P370" s="359" t="str">
        <f t="shared" ref="P370" si="437">IF(N370="","",IF(O370=100%,"",$G$2))</f>
        <v/>
      </c>
      <c r="Q370" s="360" t="str">
        <f t="shared" ref="Q370" si="438">IF(N370="","",IF(O370=100%,100%,O370-P370))</f>
        <v/>
      </c>
      <c r="R370" s="140"/>
      <c r="S370" s="141"/>
      <c r="T370" s="103">
        <f>INDEX(建具一覧表!$B$4:$D$163,MATCH($S370,建具一覧表!$B$4:$B$163,FALSE),2)</f>
        <v>0</v>
      </c>
      <c r="U370" s="103">
        <f>INDEX(建具一覧表!$B$4:$D$163,MATCH($S370,建具一覧表!$B$4:$B$163,FALSE),3)</f>
        <v>0</v>
      </c>
      <c r="V370" s="142"/>
      <c r="W370" s="104">
        <f t="shared" si="431"/>
        <v>0</v>
      </c>
      <c r="X370" s="184"/>
      <c r="Y370" s="143"/>
      <c r="Z370" s="105">
        <f>INDEX(建具一覧表!$H$4:$J$163,MATCH($Y370,建具一覧表!$H$4:$H$163,FALSE),2)</f>
        <v>0</v>
      </c>
      <c r="AA370" s="105">
        <f>INDEX(建具一覧表!$H$4:$J$16343,MATCH($Y370,建具一覧表!$H$4:$H$163,FALSE),3)</f>
        <v>0</v>
      </c>
      <c r="AB370" s="177"/>
      <c r="AC370" s="106">
        <f t="shared" si="430"/>
        <v>0</v>
      </c>
    </row>
    <row r="371" spans="1:29" ht="16.5" customHeight="1">
      <c r="A371" s="144"/>
      <c r="B371" s="145"/>
      <c r="C371" s="145"/>
      <c r="D371" s="146"/>
      <c r="E371" s="137"/>
      <c r="F371" s="138"/>
      <c r="G371" s="139"/>
      <c r="H371" s="423"/>
      <c r="I371" s="349"/>
      <c r="J371" s="351"/>
      <c r="K371" s="352"/>
      <c r="L371" s="354"/>
      <c r="M371" s="355"/>
      <c r="N371" s="356"/>
      <c r="O371" s="368"/>
      <c r="P371" s="359"/>
      <c r="Q371" s="361"/>
      <c r="R371" s="140"/>
      <c r="S371" s="141"/>
      <c r="T371" s="103">
        <f>INDEX(建具一覧表!$B$4:$D$163,MATCH($S371,建具一覧表!$B$4:$B$163,FALSE),2)</f>
        <v>0</v>
      </c>
      <c r="U371" s="103">
        <f>INDEX(建具一覧表!$B$4:$D$163,MATCH($S371,建具一覧表!$B$4:$B$163,FALSE),3)</f>
        <v>0</v>
      </c>
      <c r="V371" s="142"/>
      <c r="W371" s="104">
        <f t="shared" si="431"/>
        <v>0</v>
      </c>
      <c r="X371" s="184"/>
      <c r="Y371" s="143"/>
      <c r="Z371" s="105">
        <f>INDEX(建具一覧表!$H$4:$J$163,MATCH($Y371,建具一覧表!$H$4:$H$163,FALSE),2)</f>
        <v>0</v>
      </c>
      <c r="AA371" s="105">
        <f>INDEX(建具一覧表!$H$4:$J$16343,MATCH($Y371,建具一覧表!$H$4:$H$163,FALSE),3)</f>
        <v>0</v>
      </c>
      <c r="AB371" s="177"/>
      <c r="AC371" s="106">
        <f t="shared" si="430"/>
        <v>0</v>
      </c>
    </row>
    <row r="372" spans="1:29" ht="16.5" customHeight="1">
      <c r="A372" s="144"/>
      <c r="B372" s="145"/>
      <c r="C372" s="145"/>
      <c r="D372" s="146"/>
      <c r="E372" s="137"/>
      <c r="F372" s="138"/>
      <c r="G372" s="139"/>
      <c r="H372" s="423"/>
      <c r="I372" s="349" t="s">
        <v>8</v>
      </c>
      <c r="J372" s="351">
        <f>SUMIFS(W366:W376,R366:R376,"西")</f>
        <v>0</v>
      </c>
      <c r="K372" s="352" t="str">
        <f>IF(J372="","",J372/$W$377)</f>
        <v/>
      </c>
      <c r="L372" s="353" t="str">
        <f t="shared" ref="L372" si="439">IF(J372="","",IF(K372=100%,"",$G$2))</f>
        <v/>
      </c>
      <c r="M372" s="355" t="str">
        <f t="shared" ref="M372" si="440">IF(J372="","",IF(K372=100%,100%,K372-L372))</f>
        <v/>
      </c>
      <c r="N372" s="356">
        <f>SUMIFS(AC366:AC376,X366:X376,"西")</f>
        <v>0</v>
      </c>
      <c r="O372" s="357" t="str">
        <f>IF(N372="","",N372/AC377)</f>
        <v/>
      </c>
      <c r="P372" s="359" t="str">
        <f t="shared" ref="P372" si="441">IF(N372="","",IF(O372=100%,"",$G$2))</f>
        <v/>
      </c>
      <c r="Q372" s="360" t="str">
        <f t="shared" ref="Q372" si="442">IF(N372="","",IF(O372=100%,100%,O372-P372))</f>
        <v/>
      </c>
      <c r="R372" s="140"/>
      <c r="S372" s="141"/>
      <c r="T372" s="103">
        <f>INDEX(建具一覧表!$B$4:$D$163,MATCH($S372,建具一覧表!$B$4:$B$163,FALSE),2)</f>
        <v>0</v>
      </c>
      <c r="U372" s="103">
        <f>INDEX(建具一覧表!$B$4:$D$163,MATCH($S372,建具一覧表!$B$4:$B$163,FALSE),3)</f>
        <v>0</v>
      </c>
      <c r="V372" s="142"/>
      <c r="W372" s="104">
        <f t="shared" si="431"/>
        <v>0</v>
      </c>
      <c r="X372" s="184"/>
      <c r="Y372" s="143"/>
      <c r="Z372" s="105">
        <f>INDEX(建具一覧表!$H$4:$J$163,MATCH($Y372,建具一覧表!$H$4:$H$163,FALSE),2)</f>
        <v>0</v>
      </c>
      <c r="AA372" s="105">
        <f>INDEX(建具一覧表!$H$4:$J$16343,MATCH($Y372,建具一覧表!$H$4:$H$163,FALSE),3)</f>
        <v>0</v>
      </c>
      <c r="AB372" s="177"/>
      <c r="AC372" s="106">
        <f t="shared" si="430"/>
        <v>0</v>
      </c>
    </row>
    <row r="373" spans="1:29" ht="16.5" customHeight="1">
      <c r="A373" s="144"/>
      <c r="B373" s="145"/>
      <c r="C373" s="145"/>
      <c r="D373" s="146"/>
      <c r="E373" s="137"/>
      <c r="F373" s="138"/>
      <c r="G373" s="139"/>
      <c r="H373" s="423"/>
      <c r="I373" s="350"/>
      <c r="J373" s="351"/>
      <c r="K373" s="352"/>
      <c r="L373" s="354"/>
      <c r="M373" s="355"/>
      <c r="N373" s="356"/>
      <c r="O373" s="358"/>
      <c r="P373" s="359"/>
      <c r="Q373" s="361"/>
      <c r="R373" s="140"/>
      <c r="S373" s="141"/>
      <c r="T373" s="103">
        <f>INDEX(建具一覧表!$B$4:$D$163,MATCH($S373,建具一覧表!$B$4:$B$163,FALSE),2)</f>
        <v>0</v>
      </c>
      <c r="U373" s="103">
        <f>INDEX(建具一覧表!$B$4:$D$163,MATCH($S373,建具一覧表!$B$4:$B$163,FALSE),3)</f>
        <v>0</v>
      </c>
      <c r="V373" s="142"/>
      <c r="W373" s="104">
        <f t="shared" si="431"/>
        <v>0</v>
      </c>
      <c r="X373" s="184"/>
      <c r="Y373" s="143"/>
      <c r="Z373" s="105">
        <f>INDEX(建具一覧表!$H$4:$J$163,MATCH($Y373,建具一覧表!$H$4:$H$163,FALSE),2)</f>
        <v>0</v>
      </c>
      <c r="AA373" s="105">
        <f>INDEX(建具一覧表!$H$4:$J$16343,MATCH($Y373,建具一覧表!$H$4:$H$163,FALSE),3)</f>
        <v>0</v>
      </c>
      <c r="AB373" s="177"/>
      <c r="AC373" s="106">
        <f t="shared" si="430"/>
        <v>0</v>
      </c>
    </row>
    <row r="374" spans="1:29" ht="16.5" customHeight="1">
      <c r="A374" s="144"/>
      <c r="B374" s="145"/>
      <c r="C374" s="145"/>
      <c r="D374" s="146"/>
      <c r="E374" s="137"/>
      <c r="F374" s="138"/>
      <c r="G374" s="139"/>
      <c r="H374" s="423"/>
      <c r="I374" s="349" t="s">
        <v>89</v>
      </c>
      <c r="J374" s="351">
        <f>SUMIFS(W366:W376,R366:R376,"真上")</f>
        <v>0</v>
      </c>
      <c r="K374" s="352" t="str">
        <f>IF(J374="","",J374/$W$377)</f>
        <v/>
      </c>
      <c r="L374" s="353" t="str">
        <f t="shared" ref="L374" si="443">IF(J374="","",IF(K374=100%,"",$G$2))</f>
        <v/>
      </c>
      <c r="M374" s="355" t="str">
        <f t="shared" ref="M374" si="444">IF(J374="","",IF(K374=100%,100%,K374-L374))</f>
        <v/>
      </c>
      <c r="N374" s="356">
        <f>SUMIFS(AC366:AC376,X366:X376,"真上")</f>
        <v>0</v>
      </c>
      <c r="O374" s="357" t="str">
        <f>IF(N374="","",N374/AC379)</f>
        <v/>
      </c>
      <c r="P374" s="359" t="str">
        <f t="shared" ref="P374" si="445">IF(N374="","",IF(O374=100%,"",$G$2))</f>
        <v/>
      </c>
      <c r="Q374" s="360" t="str">
        <f t="shared" ref="Q374" si="446">IF(N374="","",IF(O374=100%,100%,O374-P374))</f>
        <v/>
      </c>
      <c r="R374" s="140"/>
      <c r="S374" s="141"/>
      <c r="T374" s="103">
        <f>INDEX(建具一覧表!$B$4:$D$163,MATCH($S374,建具一覧表!$B$4:$B$163,FALSE),2)</f>
        <v>0</v>
      </c>
      <c r="U374" s="103">
        <f>INDEX(建具一覧表!$B$4:$D$163,MATCH($S374,建具一覧表!$B$4:$B$163,FALSE),3)</f>
        <v>0</v>
      </c>
      <c r="V374" s="142"/>
      <c r="W374" s="104">
        <f t="shared" si="431"/>
        <v>0</v>
      </c>
      <c r="X374" s="184"/>
      <c r="Y374" s="143"/>
      <c r="Z374" s="105">
        <f>INDEX(建具一覧表!$H$4:$J$163,MATCH($Y374,建具一覧表!$H$4:$H$163,FALSE),2)</f>
        <v>0</v>
      </c>
      <c r="AA374" s="105">
        <f>INDEX(建具一覧表!$H$4:$J$16343,MATCH($Y374,建具一覧表!$H$4:$H$163,FALSE),3)</f>
        <v>0</v>
      </c>
      <c r="AB374" s="177"/>
      <c r="AC374" s="106">
        <f t="shared" si="430"/>
        <v>0</v>
      </c>
    </row>
    <row r="375" spans="1:29" ht="16.5" customHeight="1">
      <c r="A375" s="144"/>
      <c r="B375" s="145"/>
      <c r="C375" s="145"/>
      <c r="D375" s="146"/>
      <c r="E375" s="137"/>
      <c r="F375" s="138"/>
      <c r="G375" s="139"/>
      <c r="H375" s="423"/>
      <c r="I375" s="350"/>
      <c r="J375" s="362"/>
      <c r="K375" s="363"/>
      <c r="L375" s="364"/>
      <c r="M375" s="365"/>
      <c r="N375" s="366"/>
      <c r="O375" s="358"/>
      <c r="P375" s="359"/>
      <c r="Q375" s="367"/>
      <c r="R375" s="140"/>
      <c r="S375" s="141"/>
      <c r="T375" s="103">
        <f>INDEX(建具一覧表!$B$4:$D$163,MATCH($S375,建具一覧表!$B$4:$B$163,FALSE),2)</f>
        <v>0</v>
      </c>
      <c r="U375" s="103">
        <f>INDEX(建具一覧表!$B$4:$D$163,MATCH($S375,建具一覧表!$B$4:$B$163,FALSE),3)</f>
        <v>0</v>
      </c>
      <c r="V375" s="142"/>
      <c r="W375" s="104">
        <f t="shared" si="431"/>
        <v>0</v>
      </c>
      <c r="X375" s="184"/>
      <c r="Y375" s="143"/>
      <c r="Z375" s="105">
        <f>INDEX(建具一覧表!$H$4:$J$163,MATCH($Y375,建具一覧表!$H$4:$H$163,FALSE),2)</f>
        <v>0</v>
      </c>
      <c r="AA375" s="105">
        <f>INDEX(建具一覧表!$H$4:$J$16343,MATCH($Y375,建具一覧表!$H$4:$H$163,FALSE),3)</f>
        <v>0</v>
      </c>
      <c r="AB375" s="177"/>
      <c r="AC375" s="106">
        <f t="shared" si="430"/>
        <v>0</v>
      </c>
    </row>
    <row r="376" spans="1:29" ht="16.5" customHeight="1">
      <c r="A376" s="144"/>
      <c r="B376" s="145"/>
      <c r="C376" s="145"/>
      <c r="D376" s="146"/>
      <c r="E376" s="147"/>
      <c r="F376" s="148"/>
      <c r="G376" s="149"/>
      <c r="H376" s="333" t="s">
        <v>90</v>
      </c>
      <c r="I376" s="335"/>
      <c r="J376" s="337">
        <f>SUM(J366:J375)</f>
        <v>0</v>
      </c>
      <c r="K376" s="339" t="e">
        <f>W377/F377</f>
        <v>#DIV/0!</v>
      </c>
      <c r="L376" s="341">
        <f>$G$2</f>
        <v>0.03</v>
      </c>
      <c r="M376" s="343" t="e">
        <f>K376-$G$2</f>
        <v>#DIV/0!</v>
      </c>
      <c r="N376" s="345">
        <f>SUM(N366:N375)</f>
        <v>0</v>
      </c>
      <c r="O376" s="339" t="e">
        <f>AC377/G377</f>
        <v>#DIV/0!</v>
      </c>
      <c r="P376" s="341">
        <f>$G$2</f>
        <v>0.03</v>
      </c>
      <c r="Q376" s="347" t="str">
        <f>IF(N376="","",O376-$G$2)</f>
        <v/>
      </c>
      <c r="R376" s="150"/>
      <c r="S376" s="141"/>
      <c r="T376" s="107">
        <f>INDEX(建具一覧表!$B$4:$D$163,MATCH($S376,建具一覧表!$B$4:$B$163,FALSE),2)</f>
        <v>0</v>
      </c>
      <c r="U376" s="107">
        <f>INDEX(建具一覧表!$B$4:$D$163,MATCH($S376,建具一覧表!$B$4:$B$163,FALSE),3)</f>
        <v>0</v>
      </c>
      <c r="V376" s="151"/>
      <c r="W376" s="104">
        <f t="shared" si="431"/>
        <v>0</v>
      </c>
      <c r="X376" s="185"/>
      <c r="Y376" s="143"/>
      <c r="Z376" s="108">
        <f>INDEX(建具一覧表!$H$4:$J$163,MATCH($Y376,建具一覧表!$H$4:$H$163,FALSE),2)</f>
        <v>0</v>
      </c>
      <c r="AA376" s="108">
        <f>INDEX(建具一覧表!$H$4:$J$16343,MATCH($Y376,建具一覧表!$H$4:$H$163,FALSE),3)</f>
        <v>0</v>
      </c>
      <c r="AB376" s="178"/>
      <c r="AC376" s="106">
        <f t="shared" si="430"/>
        <v>0</v>
      </c>
    </row>
    <row r="377" spans="1:29" s="158" customFormat="1" ht="16.5" customHeight="1" thickBot="1">
      <c r="A377" s="152"/>
      <c r="B377" s="153"/>
      <c r="C377" s="153"/>
      <c r="D377" s="154"/>
      <c r="E377" s="155" t="s">
        <v>2</v>
      </c>
      <c r="F377" s="111">
        <f>SUM(F366:F376)</f>
        <v>0</v>
      </c>
      <c r="G377" s="112">
        <f>SUM(G365:G376)</f>
        <v>0</v>
      </c>
      <c r="H377" s="334"/>
      <c r="I377" s="336"/>
      <c r="J377" s="338"/>
      <c r="K377" s="340"/>
      <c r="L377" s="342"/>
      <c r="M377" s="344"/>
      <c r="N377" s="346"/>
      <c r="O377" s="340"/>
      <c r="P377" s="342"/>
      <c r="Q377" s="348"/>
      <c r="R377" s="186"/>
      <c r="S377" s="187"/>
      <c r="T377" s="157"/>
      <c r="U377" s="157"/>
      <c r="V377" s="179"/>
      <c r="W377" s="110">
        <f>SUM(W366:W376)</f>
        <v>0</v>
      </c>
      <c r="X377" s="186"/>
      <c r="Y377" s="156"/>
      <c r="Z377" s="157"/>
      <c r="AA377" s="157"/>
      <c r="AB377" s="179"/>
      <c r="AC377" s="109">
        <f>SUM(AC366:AC376)</f>
        <v>0</v>
      </c>
    </row>
    <row r="378" spans="1:29" s="119" customFormat="1" ht="17.25" customHeight="1" thickTop="1">
      <c r="A378" s="404" t="s">
        <v>84</v>
      </c>
      <c r="B378" s="405"/>
      <c r="C378" s="406" t="s">
        <v>1</v>
      </c>
      <c r="D378" s="407"/>
      <c r="E378" s="323" t="s">
        <v>68</v>
      </c>
      <c r="F378" s="408" t="s">
        <v>70</v>
      </c>
      <c r="G378" s="410" t="s">
        <v>71</v>
      </c>
      <c r="H378" s="412" t="s">
        <v>78</v>
      </c>
      <c r="I378" s="314" t="s">
        <v>72</v>
      </c>
      <c r="J378" s="413" t="s">
        <v>73</v>
      </c>
      <c r="K378" s="377"/>
      <c r="L378" s="377"/>
      <c r="M378" s="378"/>
      <c r="N378" s="413" t="s">
        <v>69</v>
      </c>
      <c r="O378" s="377"/>
      <c r="P378" s="377"/>
      <c r="Q378" s="377"/>
      <c r="R378" s="375" t="s">
        <v>72</v>
      </c>
      <c r="S378" s="377" t="s">
        <v>74</v>
      </c>
      <c r="T378" s="377"/>
      <c r="U378" s="377"/>
      <c r="V378" s="377"/>
      <c r="W378" s="378"/>
      <c r="X378" s="379" t="s">
        <v>72</v>
      </c>
      <c r="Y378" s="381" t="s">
        <v>77</v>
      </c>
      <c r="Z378" s="382"/>
      <c r="AA378" s="382"/>
      <c r="AB378" s="382"/>
      <c r="AC378" s="383"/>
    </row>
    <row r="379" spans="1:29" s="119" customFormat="1" ht="17.25" customHeight="1">
      <c r="A379" s="331"/>
      <c r="B379" s="332"/>
      <c r="C379" s="406"/>
      <c r="D379" s="407"/>
      <c r="E379" s="323"/>
      <c r="F379" s="408"/>
      <c r="G379" s="410"/>
      <c r="H379" s="412"/>
      <c r="I379" s="314"/>
      <c r="J379" s="384" t="s">
        <v>80</v>
      </c>
      <c r="K379" s="384" t="s">
        <v>81</v>
      </c>
      <c r="L379" s="386" t="s">
        <v>82</v>
      </c>
      <c r="M379" s="388" t="s">
        <v>83</v>
      </c>
      <c r="N379" s="390" t="s">
        <v>80</v>
      </c>
      <c r="O379" s="384" t="s">
        <v>81</v>
      </c>
      <c r="P379" s="386" t="s">
        <v>82</v>
      </c>
      <c r="Q379" s="392" t="s">
        <v>83</v>
      </c>
      <c r="R379" s="375"/>
      <c r="S379" s="394" t="s">
        <v>0</v>
      </c>
      <c r="T379" s="396" t="s">
        <v>76</v>
      </c>
      <c r="U379" s="396"/>
      <c r="V379" s="397" t="s">
        <v>75</v>
      </c>
      <c r="W379" s="160" t="s">
        <v>4</v>
      </c>
      <c r="X379" s="379"/>
      <c r="Y379" s="399" t="s">
        <v>0</v>
      </c>
      <c r="Z379" s="401" t="s">
        <v>76</v>
      </c>
      <c r="AA379" s="401"/>
      <c r="AB379" s="402" t="s">
        <v>75</v>
      </c>
      <c r="AC379" s="121" t="s">
        <v>4</v>
      </c>
    </row>
    <row r="380" spans="1:29" s="128" customFormat="1" ht="22.5" customHeight="1">
      <c r="A380" s="414">
        <v>26</v>
      </c>
      <c r="B380" s="415"/>
      <c r="C380" s="418"/>
      <c r="D380" s="419"/>
      <c r="E380" s="324"/>
      <c r="F380" s="409"/>
      <c r="G380" s="411"/>
      <c r="H380" s="395"/>
      <c r="I380" s="315"/>
      <c r="J380" s="385"/>
      <c r="K380" s="385"/>
      <c r="L380" s="387"/>
      <c r="M380" s="389"/>
      <c r="N380" s="391"/>
      <c r="O380" s="385"/>
      <c r="P380" s="387"/>
      <c r="Q380" s="393"/>
      <c r="R380" s="376"/>
      <c r="S380" s="395"/>
      <c r="T380" s="122" t="s">
        <v>5</v>
      </c>
      <c r="U380" s="123" t="s">
        <v>6</v>
      </c>
      <c r="V380" s="398"/>
      <c r="W380" s="161" t="s">
        <v>86</v>
      </c>
      <c r="X380" s="380"/>
      <c r="Y380" s="400"/>
      <c r="Z380" s="125" t="s">
        <v>5</v>
      </c>
      <c r="AA380" s="126" t="s">
        <v>6</v>
      </c>
      <c r="AB380" s="403"/>
      <c r="AC380" s="127" t="s">
        <v>86</v>
      </c>
    </row>
    <row r="381" spans="1:29" ht="16.5" customHeight="1">
      <c r="A381" s="416"/>
      <c r="B381" s="417"/>
      <c r="C381" s="420"/>
      <c r="D381" s="421"/>
      <c r="E381" s="129"/>
      <c r="F381" s="130"/>
      <c r="G381" s="131"/>
      <c r="H381" s="422" t="s">
        <v>79</v>
      </c>
      <c r="I381" s="424" t="s">
        <v>87</v>
      </c>
      <c r="J381" s="425">
        <f>SUMIFS(W381:W391,R381:R391,"北")</f>
        <v>0</v>
      </c>
      <c r="K381" s="426" t="str">
        <f>IF(J381="","",J381/$W$392)</f>
        <v/>
      </c>
      <c r="L381" s="359" t="str">
        <f>IF(J381="","",IF(K381=100%,"",$G$2))</f>
        <v/>
      </c>
      <c r="M381" s="427" t="str">
        <f>IF(J381="","",IF(K381=100%,100%,K381-L381))</f>
        <v/>
      </c>
      <c r="N381" s="428">
        <f>SUMIFS(AC381:AC391,X381:X391,"北")</f>
        <v>0</v>
      </c>
      <c r="O381" s="339" t="str">
        <f>IF(N381="","",N381/AC392)</f>
        <v/>
      </c>
      <c r="P381" s="359" t="str">
        <f>IF(N381="","",IF(O381=100%,"",$G$2))</f>
        <v/>
      </c>
      <c r="Q381" s="429" t="str">
        <f>IF(N381="","",IF(O381=100%,100%,O381-P381))</f>
        <v/>
      </c>
      <c r="R381" s="132"/>
      <c r="S381" s="159"/>
      <c r="T381" s="99">
        <f>INDEX(建具一覧表!$B$4:$D$163,MATCH($S381,建具一覧表!$B$4:$B$163,FALSE),2)</f>
        <v>0</v>
      </c>
      <c r="U381" s="99">
        <f>INDEX(建具一覧表!$B$4:$D$163,MATCH($S381,建具一覧表!$B$4:$B$163,FALSE),3)</f>
        <v>0</v>
      </c>
      <c r="V381" s="134"/>
      <c r="W381" s="100">
        <f>T381*U381*V381</f>
        <v>0</v>
      </c>
      <c r="X381" s="183"/>
      <c r="Y381" s="135"/>
      <c r="Z381" s="101">
        <f>INDEX(建具一覧表!$H$4:$J$163,MATCH($Y381,建具一覧表!$H$4:$H$163,FALSE),2)</f>
        <v>0</v>
      </c>
      <c r="AA381" s="101">
        <f>INDEX(建具一覧表!$H$4:$J$16343,MATCH($Y381,建具一覧表!$H$4:$H$163,FALSE),3)</f>
        <v>0</v>
      </c>
      <c r="AB381" s="176"/>
      <c r="AC381" s="102">
        <f t="shared" ref="AC381:AC391" si="447">Z381*AA381*AB381</f>
        <v>0</v>
      </c>
    </row>
    <row r="382" spans="1:29" ht="16.5" customHeight="1">
      <c r="A382" s="416"/>
      <c r="B382" s="417"/>
      <c r="C382" s="420"/>
      <c r="D382" s="421"/>
      <c r="E382" s="137"/>
      <c r="F382" s="138"/>
      <c r="G382" s="139"/>
      <c r="H382" s="423"/>
      <c r="I382" s="349"/>
      <c r="J382" s="351"/>
      <c r="K382" s="352"/>
      <c r="L382" s="359"/>
      <c r="M382" s="355"/>
      <c r="N382" s="356"/>
      <c r="O382" s="368"/>
      <c r="P382" s="359"/>
      <c r="Q382" s="430"/>
      <c r="R382" s="140"/>
      <c r="S382" s="141"/>
      <c r="T382" s="103">
        <f>INDEX(建具一覧表!$B$4:$D$163,MATCH($S382,建具一覧表!$B$4:$B$163,FALSE),2)</f>
        <v>0</v>
      </c>
      <c r="U382" s="103">
        <f>INDEX(建具一覧表!$B$4:$D$163,MATCH($S382,建具一覧表!$B$4:$B$163,FALSE),3)</f>
        <v>0</v>
      </c>
      <c r="V382" s="142"/>
      <c r="W382" s="104">
        <f t="shared" ref="W382:W391" si="448">T382*U382*V382</f>
        <v>0</v>
      </c>
      <c r="X382" s="184"/>
      <c r="Y382" s="143"/>
      <c r="Z382" s="105">
        <f>INDEX(建具一覧表!$H$4:$J$163,MATCH($Y382,建具一覧表!$H$4:$H$163,FALSE),2)</f>
        <v>0</v>
      </c>
      <c r="AA382" s="105">
        <f>INDEX(建具一覧表!$H$4:$J$16343,MATCH($Y382,建具一覧表!$H$4:$H$163,FALSE),3)</f>
        <v>0</v>
      </c>
      <c r="AB382" s="177"/>
      <c r="AC382" s="106">
        <f t="shared" si="447"/>
        <v>0</v>
      </c>
    </row>
    <row r="383" spans="1:29" ht="16.5" customHeight="1">
      <c r="A383" s="416"/>
      <c r="B383" s="417"/>
      <c r="C383" s="420"/>
      <c r="D383" s="421"/>
      <c r="E383" s="137"/>
      <c r="F383" s="138"/>
      <c r="G383" s="139"/>
      <c r="H383" s="423"/>
      <c r="I383" s="349" t="s">
        <v>88</v>
      </c>
      <c r="J383" s="351">
        <f>SUMIFS(W381:W391,R381:R391,"東")</f>
        <v>0</v>
      </c>
      <c r="K383" s="352" t="str">
        <f>IF(J383="","",J383/$W$392)</f>
        <v/>
      </c>
      <c r="L383" s="353" t="str">
        <f t="shared" ref="L383" si="449">IF(J383="","",IF(K383=100%,"",$G$2))</f>
        <v/>
      </c>
      <c r="M383" s="355" t="str">
        <f>IF(J383="","",IF(K383=100%,100%,K383-L383))</f>
        <v/>
      </c>
      <c r="N383" s="356">
        <f>SUMIFS(AC381:AC391,X381:X391,"東")</f>
        <v>0</v>
      </c>
      <c r="O383" s="357" t="str">
        <f>IF(N383="","",N383/AC392)</f>
        <v/>
      </c>
      <c r="P383" s="359" t="str">
        <f t="shared" ref="P383" si="450">IF(N383="","",IF(O383=100%,"",$G$2))</f>
        <v/>
      </c>
      <c r="Q383" s="360" t="str">
        <f t="shared" ref="Q383" si="451">IF(N383="","",IF(O383=100%,100%,O383-P383))</f>
        <v/>
      </c>
      <c r="R383" s="140"/>
      <c r="S383" s="141"/>
      <c r="T383" s="103">
        <f>INDEX(建具一覧表!$B$4:$D$163,MATCH($S383,建具一覧表!$B$4:$B$163,FALSE),2)</f>
        <v>0</v>
      </c>
      <c r="U383" s="103">
        <f>INDEX(建具一覧表!$B$4:$D$163,MATCH($S383,建具一覧表!$B$4:$B$163,FALSE),3)</f>
        <v>0</v>
      </c>
      <c r="V383" s="142"/>
      <c r="W383" s="104">
        <f t="shared" si="448"/>
        <v>0</v>
      </c>
      <c r="X383" s="184"/>
      <c r="Y383" s="143"/>
      <c r="Z383" s="105">
        <f>INDEX(建具一覧表!$H$4:$J$163,MATCH($Y383,建具一覧表!$H$4:$H$163,FALSE),2)</f>
        <v>0</v>
      </c>
      <c r="AA383" s="105">
        <f>INDEX(建具一覧表!$H$4:$J$16343,MATCH($Y383,建具一覧表!$H$4:$H$163,FALSE),3)</f>
        <v>0</v>
      </c>
      <c r="AB383" s="177"/>
      <c r="AC383" s="106">
        <f t="shared" si="447"/>
        <v>0</v>
      </c>
    </row>
    <row r="384" spans="1:29" ht="16.5" customHeight="1">
      <c r="A384" s="369" t="s">
        <v>85</v>
      </c>
      <c r="B384" s="370"/>
      <c r="C384" s="370"/>
      <c r="D384" s="371"/>
      <c r="E384" s="137"/>
      <c r="F384" s="138"/>
      <c r="G384" s="139"/>
      <c r="H384" s="423"/>
      <c r="I384" s="349"/>
      <c r="J384" s="351"/>
      <c r="K384" s="352"/>
      <c r="L384" s="354"/>
      <c r="M384" s="355"/>
      <c r="N384" s="356"/>
      <c r="O384" s="368"/>
      <c r="P384" s="359"/>
      <c r="Q384" s="361"/>
      <c r="R384" s="140"/>
      <c r="S384" s="141"/>
      <c r="T384" s="103">
        <f>INDEX(建具一覧表!$B$4:$D$163,MATCH($S384,建具一覧表!$B$4:$B$163,FALSE),2)</f>
        <v>0</v>
      </c>
      <c r="U384" s="103">
        <f>INDEX(建具一覧表!$B$4:$D$163,MATCH($S384,建具一覧表!$B$4:$B$163,FALSE),3)</f>
        <v>0</v>
      </c>
      <c r="V384" s="142"/>
      <c r="W384" s="104">
        <f t="shared" si="448"/>
        <v>0</v>
      </c>
      <c r="X384" s="184"/>
      <c r="Y384" s="143"/>
      <c r="Z384" s="105">
        <f>INDEX(建具一覧表!$H$4:$J$163,MATCH($Y384,建具一覧表!$H$4:$H$163,FALSE),2)</f>
        <v>0</v>
      </c>
      <c r="AA384" s="105">
        <f>INDEX(建具一覧表!$H$4:$J$16343,MATCH($Y384,建具一覧表!$H$4:$H$163,FALSE),3)</f>
        <v>0</v>
      </c>
      <c r="AB384" s="177"/>
      <c r="AC384" s="106">
        <f t="shared" si="447"/>
        <v>0</v>
      </c>
    </row>
    <row r="385" spans="1:29" ht="16.5" customHeight="1">
      <c r="A385" s="372"/>
      <c r="B385" s="373"/>
      <c r="C385" s="373"/>
      <c r="D385" s="374"/>
      <c r="E385" s="137"/>
      <c r="F385" s="138"/>
      <c r="G385" s="139"/>
      <c r="H385" s="423"/>
      <c r="I385" s="349" t="s">
        <v>7</v>
      </c>
      <c r="J385" s="351">
        <f>SUMIFS(W381:W391,R381:R391,"南")</f>
        <v>0</v>
      </c>
      <c r="K385" s="352" t="str">
        <f>IF(J385="","",J385/$W$392)</f>
        <v/>
      </c>
      <c r="L385" s="353" t="str">
        <f t="shared" ref="L385" si="452">IF(J385="","",IF(K385=100%,"",$G$2))</f>
        <v/>
      </c>
      <c r="M385" s="355" t="str">
        <f t="shared" ref="M385" si="453">IF(J385="","",IF(K385=100%,100%,K385-L385))</f>
        <v/>
      </c>
      <c r="N385" s="356">
        <f>SUMIFS(AC381:AC391,X381:X391,"南")</f>
        <v>0</v>
      </c>
      <c r="O385" s="357" t="str">
        <f>IF(N385="","",N385/AC392)</f>
        <v/>
      </c>
      <c r="P385" s="359" t="str">
        <f t="shared" ref="P385" si="454">IF(N385="","",IF(O385=100%,"",$G$2))</f>
        <v/>
      </c>
      <c r="Q385" s="360" t="str">
        <f t="shared" ref="Q385" si="455">IF(N385="","",IF(O385=100%,100%,O385-P385))</f>
        <v/>
      </c>
      <c r="R385" s="140"/>
      <c r="S385" s="141"/>
      <c r="T385" s="103">
        <f>INDEX(建具一覧表!$B$4:$D$163,MATCH($S385,建具一覧表!$B$4:$B$163,FALSE),2)</f>
        <v>0</v>
      </c>
      <c r="U385" s="103">
        <f>INDEX(建具一覧表!$B$4:$D$163,MATCH($S385,建具一覧表!$B$4:$B$163,FALSE),3)</f>
        <v>0</v>
      </c>
      <c r="V385" s="142"/>
      <c r="W385" s="104">
        <f t="shared" si="448"/>
        <v>0</v>
      </c>
      <c r="X385" s="184"/>
      <c r="Y385" s="143"/>
      <c r="Z385" s="105">
        <f>INDEX(建具一覧表!$H$4:$J$163,MATCH($Y385,建具一覧表!$H$4:$H$163,FALSE),2)</f>
        <v>0</v>
      </c>
      <c r="AA385" s="105">
        <f>INDEX(建具一覧表!$H$4:$J$16343,MATCH($Y385,建具一覧表!$H$4:$H$163,FALSE),3)</f>
        <v>0</v>
      </c>
      <c r="AB385" s="177"/>
      <c r="AC385" s="106">
        <f t="shared" si="447"/>
        <v>0</v>
      </c>
    </row>
    <row r="386" spans="1:29" ht="16.5" customHeight="1">
      <c r="A386" s="144"/>
      <c r="B386" s="145"/>
      <c r="C386" s="145"/>
      <c r="D386" s="146"/>
      <c r="E386" s="137"/>
      <c r="F386" s="138"/>
      <c r="G386" s="139"/>
      <c r="H386" s="423"/>
      <c r="I386" s="349"/>
      <c r="J386" s="351"/>
      <c r="K386" s="352"/>
      <c r="L386" s="354"/>
      <c r="M386" s="355"/>
      <c r="N386" s="356"/>
      <c r="O386" s="368"/>
      <c r="P386" s="359"/>
      <c r="Q386" s="361"/>
      <c r="R386" s="140"/>
      <c r="S386" s="141"/>
      <c r="T386" s="103">
        <f>INDEX(建具一覧表!$B$4:$D$163,MATCH($S386,建具一覧表!$B$4:$B$163,FALSE),2)</f>
        <v>0</v>
      </c>
      <c r="U386" s="103">
        <f>INDEX(建具一覧表!$B$4:$D$163,MATCH($S386,建具一覧表!$B$4:$B$163,FALSE),3)</f>
        <v>0</v>
      </c>
      <c r="V386" s="142"/>
      <c r="W386" s="104">
        <f t="shared" si="448"/>
        <v>0</v>
      </c>
      <c r="X386" s="184"/>
      <c r="Y386" s="143"/>
      <c r="Z386" s="105">
        <f>INDEX(建具一覧表!$H$4:$J$163,MATCH($Y386,建具一覧表!$H$4:$H$163,FALSE),2)</f>
        <v>0</v>
      </c>
      <c r="AA386" s="105">
        <f>INDEX(建具一覧表!$H$4:$J$16343,MATCH($Y386,建具一覧表!$H$4:$H$163,FALSE),3)</f>
        <v>0</v>
      </c>
      <c r="AB386" s="177"/>
      <c r="AC386" s="106">
        <f t="shared" si="447"/>
        <v>0</v>
      </c>
    </row>
    <row r="387" spans="1:29" ht="16.5" customHeight="1">
      <c r="A387" s="144"/>
      <c r="B387" s="145"/>
      <c r="C387" s="145"/>
      <c r="D387" s="146"/>
      <c r="E387" s="137"/>
      <c r="F387" s="138"/>
      <c r="G387" s="139"/>
      <c r="H387" s="423"/>
      <c r="I387" s="349" t="s">
        <v>8</v>
      </c>
      <c r="J387" s="351">
        <f>SUMIFS(W381:W391,R381:R391,"西")</f>
        <v>0</v>
      </c>
      <c r="K387" s="352" t="str">
        <f>IF(J387="","",J387/$W$392)</f>
        <v/>
      </c>
      <c r="L387" s="353" t="str">
        <f t="shared" ref="L387" si="456">IF(J387="","",IF(K387=100%,"",$G$2))</f>
        <v/>
      </c>
      <c r="M387" s="355" t="str">
        <f t="shared" ref="M387" si="457">IF(J387="","",IF(K387=100%,100%,K387-L387))</f>
        <v/>
      </c>
      <c r="N387" s="356">
        <f>SUMIFS(AC381:AC391,X381:X391,"西")</f>
        <v>0</v>
      </c>
      <c r="O387" s="357" t="str">
        <f>IF(N387="","",N387/AC392)</f>
        <v/>
      </c>
      <c r="P387" s="359" t="str">
        <f t="shared" ref="P387" si="458">IF(N387="","",IF(O387=100%,"",$G$2))</f>
        <v/>
      </c>
      <c r="Q387" s="360" t="str">
        <f t="shared" ref="Q387" si="459">IF(N387="","",IF(O387=100%,100%,O387-P387))</f>
        <v/>
      </c>
      <c r="R387" s="140"/>
      <c r="S387" s="141"/>
      <c r="T387" s="103">
        <f>INDEX(建具一覧表!$B$4:$D$163,MATCH($S387,建具一覧表!$B$4:$B$163,FALSE),2)</f>
        <v>0</v>
      </c>
      <c r="U387" s="103">
        <f>INDEX(建具一覧表!$B$4:$D$163,MATCH($S387,建具一覧表!$B$4:$B$163,FALSE),3)</f>
        <v>0</v>
      </c>
      <c r="V387" s="142"/>
      <c r="W387" s="104">
        <f t="shared" si="448"/>
        <v>0</v>
      </c>
      <c r="X387" s="184"/>
      <c r="Y387" s="143"/>
      <c r="Z387" s="105">
        <f>INDEX(建具一覧表!$H$4:$J$163,MATCH($Y387,建具一覧表!$H$4:$H$163,FALSE),2)</f>
        <v>0</v>
      </c>
      <c r="AA387" s="105">
        <f>INDEX(建具一覧表!$H$4:$J$16343,MATCH($Y387,建具一覧表!$H$4:$H$163,FALSE),3)</f>
        <v>0</v>
      </c>
      <c r="AB387" s="177"/>
      <c r="AC387" s="106">
        <f t="shared" si="447"/>
        <v>0</v>
      </c>
    </row>
    <row r="388" spans="1:29" ht="16.5" customHeight="1">
      <c r="A388" s="144"/>
      <c r="B388" s="145"/>
      <c r="C388" s="145"/>
      <c r="D388" s="146"/>
      <c r="E388" s="137"/>
      <c r="F388" s="138"/>
      <c r="G388" s="139"/>
      <c r="H388" s="423"/>
      <c r="I388" s="350"/>
      <c r="J388" s="351"/>
      <c r="K388" s="352"/>
      <c r="L388" s="354"/>
      <c r="M388" s="355"/>
      <c r="N388" s="356"/>
      <c r="O388" s="358"/>
      <c r="P388" s="359"/>
      <c r="Q388" s="361"/>
      <c r="R388" s="140"/>
      <c r="S388" s="141"/>
      <c r="T388" s="103">
        <f>INDEX(建具一覧表!$B$4:$D$163,MATCH($S388,建具一覧表!$B$4:$B$163,FALSE),2)</f>
        <v>0</v>
      </c>
      <c r="U388" s="103">
        <f>INDEX(建具一覧表!$B$4:$D$163,MATCH($S388,建具一覧表!$B$4:$B$163,FALSE),3)</f>
        <v>0</v>
      </c>
      <c r="V388" s="142"/>
      <c r="W388" s="104">
        <f t="shared" si="448"/>
        <v>0</v>
      </c>
      <c r="X388" s="184"/>
      <c r="Y388" s="143"/>
      <c r="Z388" s="105">
        <f>INDEX(建具一覧表!$H$4:$J$163,MATCH($Y388,建具一覧表!$H$4:$H$163,FALSE),2)</f>
        <v>0</v>
      </c>
      <c r="AA388" s="105">
        <f>INDEX(建具一覧表!$H$4:$J$16343,MATCH($Y388,建具一覧表!$H$4:$H$163,FALSE),3)</f>
        <v>0</v>
      </c>
      <c r="AB388" s="177"/>
      <c r="AC388" s="106">
        <f t="shared" si="447"/>
        <v>0</v>
      </c>
    </row>
    <row r="389" spans="1:29" ht="16.5" customHeight="1">
      <c r="A389" s="144"/>
      <c r="B389" s="145"/>
      <c r="C389" s="145"/>
      <c r="D389" s="146"/>
      <c r="E389" s="137"/>
      <c r="F389" s="138"/>
      <c r="G389" s="139"/>
      <c r="H389" s="423"/>
      <c r="I389" s="349" t="s">
        <v>89</v>
      </c>
      <c r="J389" s="351">
        <f>SUMIFS(W381:W391,R381:R391,"真上")</f>
        <v>0</v>
      </c>
      <c r="K389" s="352" t="str">
        <f>IF(J389="","",J389/$W$392)</f>
        <v/>
      </c>
      <c r="L389" s="353" t="str">
        <f t="shared" ref="L389" si="460">IF(J389="","",IF(K389=100%,"",$G$2))</f>
        <v/>
      </c>
      <c r="M389" s="355" t="str">
        <f t="shared" ref="M389" si="461">IF(J389="","",IF(K389=100%,100%,K389-L389))</f>
        <v/>
      </c>
      <c r="N389" s="356">
        <f>SUMIFS(AC381:AC391,X381:X391,"真上")</f>
        <v>0</v>
      </c>
      <c r="O389" s="357" t="str">
        <f>IF(N389="","",N389/AC394)</f>
        <v/>
      </c>
      <c r="P389" s="359" t="str">
        <f t="shared" ref="P389" si="462">IF(N389="","",IF(O389=100%,"",$G$2))</f>
        <v/>
      </c>
      <c r="Q389" s="360" t="str">
        <f t="shared" ref="Q389" si="463">IF(N389="","",IF(O389=100%,100%,O389-P389))</f>
        <v/>
      </c>
      <c r="R389" s="140"/>
      <c r="S389" s="141"/>
      <c r="T389" s="103">
        <f>INDEX(建具一覧表!$B$4:$D$163,MATCH($S389,建具一覧表!$B$4:$B$163,FALSE),2)</f>
        <v>0</v>
      </c>
      <c r="U389" s="103">
        <f>INDEX(建具一覧表!$B$4:$D$163,MATCH($S389,建具一覧表!$B$4:$B$163,FALSE),3)</f>
        <v>0</v>
      </c>
      <c r="V389" s="142"/>
      <c r="W389" s="104">
        <f t="shared" si="448"/>
        <v>0</v>
      </c>
      <c r="X389" s="184"/>
      <c r="Y389" s="143"/>
      <c r="Z389" s="105">
        <f>INDEX(建具一覧表!$H$4:$J$163,MATCH($Y389,建具一覧表!$H$4:$H$163,FALSE),2)</f>
        <v>0</v>
      </c>
      <c r="AA389" s="105">
        <f>INDEX(建具一覧表!$H$4:$J$16343,MATCH($Y389,建具一覧表!$H$4:$H$163,FALSE),3)</f>
        <v>0</v>
      </c>
      <c r="AB389" s="177"/>
      <c r="AC389" s="106">
        <f t="shared" si="447"/>
        <v>0</v>
      </c>
    </row>
    <row r="390" spans="1:29" ht="16.5" customHeight="1">
      <c r="A390" s="144"/>
      <c r="B390" s="145"/>
      <c r="C390" s="145"/>
      <c r="D390" s="146"/>
      <c r="E390" s="137"/>
      <c r="F390" s="138"/>
      <c r="G390" s="139"/>
      <c r="H390" s="423"/>
      <c r="I390" s="350"/>
      <c r="J390" s="362"/>
      <c r="K390" s="363"/>
      <c r="L390" s="364"/>
      <c r="M390" s="365"/>
      <c r="N390" s="366"/>
      <c r="O390" s="358"/>
      <c r="P390" s="359"/>
      <c r="Q390" s="367"/>
      <c r="R390" s="140"/>
      <c r="S390" s="141"/>
      <c r="T390" s="103">
        <f>INDEX(建具一覧表!$B$4:$D$163,MATCH($S390,建具一覧表!$B$4:$B$163,FALSE),2)</f>
        <v>0</v>
      </c>
      <c r="U390" s="103">
        <f>INDEX(建具一覧表!$B$4:$D$163,MATCH($S390,建具一覧表!$B$4:$B$163,FALSE),3)</f>
        <v>0</v>
      </c>
      <c r="V390" s="142"/>
      <c r="W390" s="104">
        <f t="shared" si="448"/>
        <v>0</v>
      </c>
      <c r="X390" s="184"/>
      <c r="Y390" s="143"/>
      <c r="Z390" s="105">
        <f>INDEX(建具一覧表!$H$4:$J$163,MATCH($Y390,建具一覧表!$H$4:$H$163,FALSE),2)</f>
        <v>0</v>
      </c>
      <c r="AA390" s="105">
        <f>INDEX(建具一覧表!$H$4:$J$16343,MATCH($Y390,建具一覧表!$H$4:$H$163,FALSE),3)</f>
        <v>0</v>
      </c>
      <c r="AB390" s="177"/>
      <c r="AC390" s="106">
        <f t="shared" si="447"/>
        <v>0</v>
      </c>
    </row>
    <row r="391" spans="1:29" ht="16.5" customHeight="1">
      <c r="A391" s="144"/>
      <c r="B391" s="145"/>
      <c r="C391" s="145"/>
      <c r="D391" s="146"/>
      <c r="E391" s="147"/>
      <c r="F391" s="148"/>
      <c r="G391" s="149"/>
      <c r="H391" s="333" t="s">
        <v>90</v>
      </c>
      <c r="I391" s="335"/>
      <c r="J391" s="337">
        <f>SUM(J381:J390)</f>
        <v>0</v>
      </c>
      <c r="K391" s="339" t="e">
        <f>W392/F392</f>
        <v>#DIV/0!</v>
      </c>
      <c r="L391" s="341">
        <f>$G$2</f>
        <v>0.03</v>
      </c>
      <c r="M391" s="343" t="e">
        <f>K391-$G$2</f>
        <v>#DIV/0!</v>
      </c>
      <c r="N391" s="345">
        <f>SUM(N381:N390)</f>
        <v>0</v>
      </c>
      <c r="O391" s="339" t="e">
        <f>AC392/G392</f>
        <v>#DIV/0!</v>
      </c>
      <c r="P391" s="341">
        <f>$G$2</f>
        <v>0.03</v>
      </c>
      <c r="Q391" s="347" t="str">
        <f>IF(N391="","",O391-$G$2)</f>
        <v/>
      </c>
      <c r="R391" s="150"/>
      <c r="S391" s="141"/>
      <c r="T391" s="107">
        <f>INDEX(建具一覧表!$B$4:$D$163,MATCH($S391,建具一覧表!$B$4:$B$163,FALSE),2)</f>
        <v>0</v>
      </c>
      <c r="U391" s="107">
        <f>INDEX(建具一覧表!$B$4:$D$163,MATCH($S391,建具一覧表!$B$4:$B$163,FALSE),3)</f>
        <v>0</v>
      </c>
      <c r="V391" s="151"/>
      <c r="W391" s="104">
        <f t="shared" si="448"/>
        <v>0</v>
      </c>
      <c r="X391" s="185"/>
      <c r="Y391" s="143"/>
      <c r="Z391" s="108">
        <f>INDEX(建具一覧表!$H$4:$J$163,MATCH($Y391,建具一覧表!$H$4:$H$163,FALSE),2)</f>
        <v>0</v>
      </c>
      <c r="AA391" s="108">
        <f>INDEX(建具一覧表!$H$4:$J$16343,MATCH($Y391,建具一覧表!$H$4:$H$163,FALSE),3)</f>
        <v>0</v>
      </c>
      <c r="AB391" s="178"/>
      <c r="AC391" s="106">
        <f t="shared" si="447"/>
        <v>0</v>
      </c>
    </row>
    <row r="392" spans="1:29" s="158" customFormat="1" ht="16.5" customHeight="1" thickBot="1">
      <c r="A392" s="162"/>
      <c r="B392" s="163"/>
      <c r="C392" s="163"/>
      <c r="D392" s="164"/>
      <c r="E392" s="155" t="s">
        <v>2</v>
      </c>
      <c r="F392" s="111">
        <f>SUM(F381:F391)</f>
        <v>0</v>
      </c>
      <c r="G392" s="112">
        <f>SUM(G380:G391)</f>
        <v>0</v>
      </c>
      <c r="H392" s="334"/>
      <c r="I392" s="336"/>
      <c r="J392" s="338"/>
      <c r="K392" s="340"/>
      <c r="L392" s="342"/>
      <c r="M392" s="344"/>
      <c r="N392" s="346"/>
      <c r="O392" s="340"/>
      <c r="P392" s="342"/>
      <c r="Q392" s="348"/>
      <c r="R392" s="186"/>
      <c r="S392" s="187"/>
      <c r="T392" s="157"/>
      <c r="U392" s="157"/>
      <c r="V392" s="179"/>
      <c r="W392" s="110">
        <f>SUM(W381:W391)</f>
        <v>0</v>
      </c>
      <c r="X392" s="186"/>
      <c r="Y392" s="156"/>
      <c r="Z392" s="157"/>
      <c r="AA392" s="157"/>
      <c r="AB392" s="179"/>
      <c r="AC392" s="109">
        <f>SUM(AC381:AC391)</f>
        <v>0</v>
      </c>
    </row>
    <row r="393" spans="1:29" s="119" customFormat="1" ht="17.25" customHeight="1" thickTop="1">
      <c r="A393" s="329" t="s">
        <v>84</v>
      </c>
      <c r="B393" s="330"/>
      <c r="C393" s="325" t="s">
        <v>1</v>
      </c>
      <c r="D393" s="326"/>
      <c r="E393" s="443" t="s">
        <v>68</v>
      </c>
      <c r="F393" s="444" t="s">
        <v>70</v>
      </c>
      <c r="G393" s="445" t="s">
        <v>71</v>
      </c>
      <c r="H393" s="446" t="s">
        <v>78</v>
      </c>
      <c r="I393" s="447" t="s">
        <v>72</v>
      </c>
      <c r="J393" s="448" t="s">
        <v>73</v>
      </c>
      <c r="K393" s="437"/>
      <c r="L393" s="437"/>
      <c r="M393" s="438"/>
      <c r="N393" s="449" t="s">
        <v>69</v>
      </c>
      <c r="O393" s="441"/>
      <c r="P393" s="441"/>
      <c r="Q393" s="441"/>
      <c r="R393" s="436" t="s">
        <v>72</v>
      </c>
      <c r="S393" s="437" t="s">
        <v>74</v>
      </c>
      <c r="T393" s="437"/>
      <c r="U393" s="437"/>
      <c r="V393" s="437"/>
      <c r="W393" s="438"/>
      <c r="X393" s="439" t="s">
        <v>72</v>
      </c>
      <c r="Y393" s="440" t="s">
        <v>77</v>
      </c>
      <c r="Z393" s="441"/>
      <c r="AA393" s="441"/>
      <c r="AB393" s="441"/>
      <c r="AC393" s="442"/>
    </row>
    <row r="394" spans="1:29" s="119" customFormat="1" ht="17.25" customHeight="1">
      <c r="A394" s="331"/>
      <c r="B394" s="332"/>
      <c r="C394" s="406"/>
      <c r="D394" s="407"/>
      <c r="E394" s="323"/>
      <c r="F394" s="408"/>
      <c r="G394" s="320"/>
      <c r="H394" s="412"/>
      <c r="I394" s="314"/>
      <c r="J394" s="384" t="s">
        <v>80</v>
      </c>
      <c r="K394" s="384" t="s">
        <v>81</v>
      </c>
      <c r="L394" s="386" t="s">
        <v>82</v>
      </c>
      <c r="M394" s="388" t="s">
        <v>83</v>
      </c>
      <c r="N394" s="431" t="s">
        <v>80</v>
      </c>
      <c r="O394" s="384" t="s">
        <v>81</v>
      </c>
      <c r="P394" s="386" t="s">
        <v>82</v>
      </c>
      <c r="Q394" s="433" t="s">
        <v>83</v>
      </c>
      <c r="R394" s="375"/>
      <c r="S394" s="394" t="s">
        <v>0</v>
      </c>
      <c r="T394" s="396" t="s">
        <v>76</v>
      </c>
      <c r="U394" s="396"/>
      <c r="V394" s="397" t="s">
        <v>75</v>
      </c>
      <c r="W394" s="120" t="s">
        <v>4</v>
      </c>
      <c r="X394" s="379"/>
      <c r="Y394" s="399" t="s">
        <v>0</v>
      </c>
      <c r="Z394" s="401" t="s">
        <v>76</v>
      </c>
      <c r="AA394" s="401"/>
      <c r="AB394" s="402" t="s">
        <v>75</v>
      </c>
      <c r="AC394" s="121" t="s">
        <v>4</v>
      </c>
    </row>
    <row r="395" spans="1:29" s="128" customFormat="1" ht="22.5" customHeight="1">
      <c r="A395" s="414">
        <v>27</v>
      </c>
      <c r="B395" s="415"/>
      <c r="C395" s="418"/>
      <c r="D395" s="419"/>
      <c r="E395" s="324"/>
      <c r="F395" s="409"/>
      <c r="G395" s="321"/>
      <c r="H395" s="395"/>
      <c r="I395" s="315"/>
      <c r="J395" s="385"/>
      <c r="K395" s="385"/>
      <c r="L395" s="387"/>
      <c r="M395" s="389"/>
      <c r="N395" s="432"/>
      <c r="O395" s="385"/>
      <c r="P395" s="387"/>
      <c r="Q395" s="434"/>
      <c r="R395" s="376"/>
      <c r="S395" s="395"/>
      <c r="T395" s="122" t="s">
        <v>5</v>
      </c>
      <c r="U395" s="123" t="s">
        <v>6</v>
      </c>
      <c r="V395" s="398"/>
      <c r="W395" s="124" t="s">
        <v>86</v>
      </c>
      <c r="X395" s="380"/>
      <c r="Y395" s="400"/>
      <c r="Z395" s="125" t="s">
        <v>5</v>
      </c>
      <c r="AA395" s="126" t="s">
        <v>6</v>
      </c>
      <c r="AB395" s="403"/>
      <c r="AC395" s="127" t="s">
        <v>86</v>
      </c>
    </row>
    <row r="396" spans="1:29" ht="16.5" customHeight="1">
      <c r="A396" s="416"/>
      <c r="B396" s="417"/>
      <c r="C396" s="420"/>
      <c r="D396" s="421"/>
      <c r="E396" s="129"/>
      <c r="F396" s="130"/>
      <c r="G396" s="131"/>
      <c r="H396" s="422" t="s">
        <v>79</v>
      </c>
      <c r="I396" s="424" t="s">
        <v>87</v>
      </c>
      <c r="J396" s="425">
        <f>SUMIFS(W396:W406,R396:R406,"北")</f>
        <v>0</v>
      </c>
      <c r="K396" s="426" t="str">
        <f>IF(J396="","",J396/$W$407)</f>
        <v/>
      </c>
      <c r="L396" s="359" t="str">
        <f>IF(J396="","",IF(K396=100%,"",$G$2))</f>
        <v/>
      </c>
      <c r="M396" s="427" t="str">
        <f>IF(J396="","",IF(K396=100%,100%,K396-L396))</f>
        <v/>
      </c>
      <c r="N396" s="428">
        <f>SUMIFS(AC396:AC406,X396:X406,"北")</f>
        <v>0</v>
      </c>
      <c r="O396" s="339" t="str">
        <f>IF(N396="","",N396/AC407)</f>
        <v/>
      </c>
      <c r="P396" s="359" t="str">
        <f>IF(N396="","",IF(O396=100%,"",$G$2))</f>
        <v/>
      </c>
      <c r="Q396" s="429" t="str">
        <f>IF(N396="","",IF(O396=100%,100%,O396-P396))</f>
        <v/>
      </c>
      <c r="R396" s="132"/>
      <c r="S396" s="159"/>
      <c r="T396" s="99">
        <f>INDEX(建具一覧表!$B$4:$D$163,MATCH($S396,建具一覧表!$B$4:$B$163,FALSE),2)</f>
        <v>0</v>
      </c>
      <c r="U396" s="99">
        <f>INDEX(建具一覧表!$B$4:$D$163,MATCH($S396,建具一覧表!$B$4:$B$163,FALSE),3)</f>
        <v>0</v>
      </c>
      <c r="V396" s="134"/>
      <c r="W396" s="100">
        <f>T396*U396*V396</f>
        <v>0</v>
      </c>
      <c r="X396" s="183"/>
      <c r="Y396" s="135"/>
      <c r="Z396" s="101">
        <f>INDEX(建具一覧表!$H$4:$J$163,MATCH($Y396,建具一覧表!$H$4:$H$163,FALSE),2)</f>
        <v>0</v>
      </c>
      <c r="AA396" s="101">
        <f>INDEX(建具一覧表!$H$4:$J$16343,MATCH($Y396,建具一覧表!$H$4:$H$163,FALSE),3)</f>
        <v>0</v>
      </c>
      <c r="AB396" s="176"/>
      <c r="AC396" s="102">
        <f t="shared" ref="AC396:AC406" si="464">Z396*AA396*AB396</f>
        <v>0</v>
      </c>
    </row>
    <row r="397" spans="1:29" ht="16.5" customHeight="1">
      <c r="A397" s="416"/>
      <c r="B397" s="417"/>
      <c r="C397" s="420"/>
      <c r="D397" s="421"/>
      <c r="E397" s="137"/>
      <c r="F397" s="138"/>
      <c r="G397" s="139"/>
      <c r="H397" s="423"/>
      <c r="I397" s="349"/>
      <c r="J397" s="351"/>
      <c r="K397" s="352"/>
      <c r="L397" s="359"/>
      <c r="M397" s="355"/>
      <c r="N397" s="356"/>
      <c r="O397" s="368"/>
      <c r="P397" s="359"/>
      <c r="Q397" s="430"/>
      <c r="R397" s="140"/>
      <c r="S397" s="141"/>
      <c r="T397" s="103">
        <f>INDEX(建具一覧表!$B$4:$D$163,MATCH($S397,建具一覧表!$B$4:$B$163,FALSE),2)</f>
        <v>0</v>
      </c>
      <c r="U397" s="103">
        <f>INDEX(建具一覧表!$B$4:$D$163,MATCH($S397,建具一覧表!$B$4:$B$163,FALSE),3)</f>
        <v>0</v>
      </c>
      <c r="V397" s="142"/>
      <c r="W397" s="104">
        <f t="shared" ref="W397:W406" si="465">T397*U397*V397</f>
        <v>0</v>
      </c>
      <c r="X397" s="184"/>
      <c r="Y397" s="143"/>
      <c r="Z397" s="105">
        <f>INDEX(建具一覧表!$H$4:$J$163,MATCH($Y397,建具一覧表!$H$4:$H$163,FALSE),2)</f>
        <v>0</v>
      </c>
      <c r="AA397" s="105">
        <f>INDEX(建具一覧表!$H$4:$J$16343,MATCH($Y397,建具一覧表!$H$4:$H$163,FALSE),3)</f>
        <v>0</v>
      </c>
      <c r="AB397" s="177"/>
      <c r="AC397" s="106">
        <f t="shared" si="464"/>
        <v>0</v>
      </c>
    </row>
    <row r="398" spans="1:29" ht="16.5" customHeight="1">
      <c r="A398" s="416"/>
      <c r="B398" s="417"/>
      <c r="C398" s="420"/>
      <c r="D398" s="421"/>
      <c r="E398" s="137"/>
      <c r="F398" s="138"/>
      <c r="G398" s="139"/>
      <c r="H398" s="423"/>
      <c r="I398" s="349" t="s">
        <v>88</v>
      </c>
      <c r="J398" s="351">
        <f>SUMIFS(W396:W406,R396:R406,"東")</f>
        <v>0</v>
      </c>
      <c r="K398" s="352" t="str">
        <f>IF(J398="","",J398/$W$407)</f>
        <v/>
      </c>
      <c r="L398" s="353" t="str">
        <f t="shared" ref="L398" si="466">IF(J398="","",IF(K398=100%,"",$G$2))</f>
        <v/>
      </c>
      <c r="M398" s="355" t="str">
        <f>IF(J398="","",IF(K398=100%,100%,K398-L398))</f>
        <v/>
      </c>
      <c r="N398" s="356">
        <f>SUMIFS(AC396:AC406,X396:X406,"東")</f>
        <v>0</v>
      </c>
      <c r="O398" s="357" t="str">
        <f>IF(N398="","",N398/AC407)</f>
        <v/>
      </c>
      <c r="P398" s="359" t="str">
        <f t="shared" ref="P398" si="467">IF(N398="","",IF(O398=100%,"",$G$2))</f>
        <v/>
      </c>
      <c r="Q398" s="360" t="str">
        <f t="shared" ref="Q398" si="468">IF(N398="","",IF(O398=100%,100%,O398-P398))</f>
        <v/>
      </c>
      <c r="R398" s="140"/>
      <c r="S398" s="141"/>
      <c r="T398" s="103">
        <f>INDEX(建具一覧表!$B$4:$D$163,MATCH($S398,建具一覧表!$B$4:$B$163,FALSE),2)</f>
        <v>0</v>
      </c>
      <c r="U398" s="103">
        <f>INDEX(建具一覧表!$B$4:$D$163,MATCH($S398,建具一覧表!$B$4:$B$163,FALSE),3)</f>
        <v>0</v>
      </c>
      <c r="V398" s="142"/>
      <c r="W398" s="104">
        <f t="shared" si="465"/>
        <v>0</v>
      </c>
      <c r="X398" s="184"/>
      <c r="Y398" s="143"/>
      <c r="Z398" s="105">
        <f>INDEX(建具一覧表!$H$4:$J$163,MATCH($Y398,建具一覧表!$H$4:$H$163,FALSE),2)</f>
        <v>0</v>
      </c>
      <c r="AA398" s="105">
        <f>INDEX(建具一覧表!$H$4:$J$16343,MATCH($Y398,建具一覧表!$H$4:$H$163,FALSE),3)</f>
        <v>0</v>
      </c>
      <c r="AB398" s="177"/>
      <c r="AC398" s="106">
        <f t="shared" si="464"/>
        <v>0</v>
      </c>
    </row>
    <row r="399" spans="1:29" ht="16.5" customHeight="1">
      <c r="A399" s="369" t="s">
        <v>85</v>
      </c>
      <c r="B399" s="370"/>
      <c r="C399" s="370"/>
      <c r="D399" s="371"/>
      <c r="E399" s="137"/>
      <c r="F399" s="138"/>
      <c r="G399" s="139"/>
      <c r="H399" s="423"/>
      <c r="I399" s="349"/>
      <c r="J399" s="351"/>
      <c r="K399" s="352"/>
      <c r="L399" s="354"/>
      <c r="M399" s="355"/>
      <c r="N399" s="356"/>
      <c r="O399" s="368"/>
      <c r="P399" s="359"/>
      <c r="Q399" s="361"/>
      <c r="R399" s="140"/>
      <c r="S399" s="141"/>
      <c r="T399" s="103">
        <f>INDEX(建具一覧表!$B$4:$D$163,MATCH($S399,建具一覧表!$B$4:$B$163,FALSE),2)</f>
        <v>0</v>
      </c>
      <c r="U399" s="103">
        <f>INDEX(建具一覧表!$B$4:$D$163,MATCH($S399,建具一覧表!$B$4:$B$163,FALSE),3)</f>
        <v>0</v>
      </c>
      <c r="V399" s="142"/>
      <c r="W399" s="104">
        <f t="shared" si="465"/>
        <v>0</v>
      </c>
      <c r="X399" s="184"/>
      <c r="Y399" s="143"/>
      <c r="Z399" s="105">
        <f>INDEX(建具一覧表!$H$4:$J$163,MATCH($Y399,建具一覧表!$H$4:$H$163,FALSE),2)</f>
        <v>0</v>
      </c>
      <c r="AA399" s="105">
        <f>INDEX(建具一覧表!$H$4:$J$16343,MATCH($Y399,建具一覧表!$H$4:$H$163,FALSE),3)</f>
        <v>0</v>
      </c>
      <c r="AB399" s="177"/>
      <c r="AC399" s="106">
        <f t="shared" si="464"/>
        <v>0</v>
      </c>
    </row>
    <row r="400" spans="1:29" ht="16.5" customHeight="1">
      <c r="A400" s="372"/>
      <c r="B400" s="373"/>
      <c r="C400" s="373"/>
      <c r="D400" s="374"/>
      <c r="E400" s="137"/>
      <c r="F400" s="138"/>
      <c r="G400" s="139"/>
      <c r="H400" s="423"/>
      <c r="I400" s="349" t="s">
        <v>7</v>
      </c>
      <c r="J400" s="351">
        <f>SUMIFS(W396:W406,R396:R406,"南")</f>
        <v>0</v>
      </c>
      <c r="K400" s="352" t="str">
        <f>IF(J400="","",J400/$W$407)</f>
        <v/>
      </c>
      <c r="L400" s="353" t="str">
        <f t="shared" ref="L400" si="469">IF(J400="","",IF(K400=100%,"",$G$2))</f>
        <v/>
      </c>
      <c r="M400" s="355" t="str">
        <f t="shared" ref="M400" si="470">IF(J400="","",IF(K400=100%,100%,K400-L400))</f>
        <v/>
      </c>
      <c r="N400" s="356">
        <f>SUMIFS(AC396:AC406,X396:X406,"南")</f>
        <v>0</v>
      </c>
      <c r="O400" s="357" t="str">
        <f>IF(N400="","",N400/AC407)</f>
        <v/>
      </c>
      <c r="P400" s="359" t="str">
        <f t="shared" ref="P400" si="471">IF(N400="","",IF(O400=100%,"",$G$2))</f>
        <v/>
      </c>
      <c r="Q400" s="360" t="str">
        <f t="shared" ref="Q400" si="472">IF(N400="","",IF(O400=100%,100%,O400-P400))</f>
        <v/>
      </c>
      <c r="R400" s="140"/>
      <c r="S400" s="141"/>
      <c r="T400" s="103">
        <f>INDEX(建具一覧表!$B$4:$D$163,MATCH($S400,建具一覧表!$B$4:$B$163,FALSE),2)</f>
        <v>0</v>
      </c>
      <c r="U400" s="103">
        <f>INDEX(建具一覧表!$B$4:$D$163,MATCH($S400,建具一覧表!$B$4:$B$163,FALSE),3)</f>
        <v>0</v>
      </c>
      <c r="V400" s="142"/>
      <c r="W400" s="104">
        <f t="shared" si="465"/>
        <v>0</v>
      </c>
      <c r="X400" s="184"/>
      <c r="Y400" s="143"/>
      <c r="Z400" s="105">
        <f>INDEX(建具一覧表!$H$4:$J$163,MATCH($Y400,建具一覧表!$H$4:$H$163,FALSE),2)</f>
        <v>0</v>
      </c>
      <c r="AA400" s="105">
        <f>INDEX(建具一覧表!$H$4:$J$16343,MATCH($Y400,建具一覧表!$H$4:$H$163,FALSE),3)</f>
        <v>0</v>
      </c>
      <c r="AB400" s="177"/>
      <c r="AC400" s="106">
        <f t="shared" si="464"/>
        <v>0</v>
      </c>
    </row>
    <row r="401" spans="1:29" ht="16.5" customHeight="1">
      <c r="A401" s="144"/>
      <c r="B401" s="145"/>
      <c r="C401" s="145"/>
      <c r="D401" s="146"/>
      <c r="E401" s="137"/>
      <c r="F401" s="138"/>
      <c r="G401" s="139"/>
      <c r="H401" s="423"/>
      <c r="I401" s="349"/>
      <c r="J401" s="351"/>
      <c r="K401" s="352"/>
      <c r="L401" s="354"/>
      <c r="M401" s="355"/>
      <c r="N401" s="356"/>
      <c r="O401" s="368"/>
      <c r="P401" s="359"/>
      <c r="Q401" s="361"/>
      <c r="R401" s="140"/>
      <c r="S401" s="141"/>
      <c r="T401" s="103">
        <f>INDEX(建具一覧表!$B$4:$D$163,MATCH($S401,建具一覧表!$B$4:$B$163,FALSE),2)</f>
        <v>0</v>
      </c>
      <c r="U401" s="103">
        <f>INDEX(建具一覧表!$B$4:$D$163,MATCH($S401,建具一覧表!$B$4:$B$163,FALSE),3)</f>
        <v>0</v>
      </c>
      <c r="V401" s="142"/>
      <c r="W401" s="104">
        <f t="shared" si="465"/>
        <v>0</v>
      </c>
      <c r="X401" s="184"/>
      <c r="Y401" s="143"/>
      <c r="Z401" s="105">
        <f>INDEX(建具一覧表!$H$4:$J$163,MATCH($Y401,建具一覧表!$H$4:$H$163,FALSE),2)</f>
        <v>0</v>
      </c>
      <c r="AA401" s="105">
        <f>INDEX(建具一覧表!$H$4:$J$16343,MATCH($Y401,建具一覧表!$H$4:$H$163,FALSE),3)</f>
        <v>0</v>
      </c>
      <c r="AB401" s="177"/>
      <c r="AC401" s="106">
        <f t="shared" si="464"/>
        <v>0</v>
      </c>
    </row>
    <row r="402" spans="1:29" ht="16.5" customHeight="1">
      <c r="A402" s="144"/>
      <c r="B402" s="145"/>
      <c r="C402" s="145"/>
      <c r="D402" s="146"/>
      <c r="E402" s="137"/>
      <c r="F402" s="138"/>
      <c r="G402" s="139"/>
      <c r="H402" s="423"/>
      <c r="I402" s="349" t="s">
        <v>8</v>
      </c>
      <c r="J402" s="351">
        <f>SUMIFS(W396:W406,R396:R406,"西")</f>
        <v>0</v>
      </c>
      <c r="K402" s="352" t="str">
        <f>IF(J402="","",J402/$W$407)</f>
        <v/>
      </c>
      <c r="L402" s="353" t="str">
        <f t="shared" ref="L402" si="473">IF(J402="","",IF(K402=100%,"",$G$2))</f>
        <v/>
      </c>
      <c r="M402" s="355" t="str">
        <f t="shared" ref="M402" si="474">IF(J402="","",IF(K402=100%,100%,K402-L402))</f>
        <v/>
      </c>
      <c r="N402" s="356">
        <f>SUMIFS(AC396:AC406,X396:X406,"西")</f>
        <v>0</v>
      </c>
      <c r="O402" s="357" t="str">
        <f>IF(N402="","",N402/AC407)</f>
        <v/>
      </c>
      <c r="P402" s="359" t="str">
        <f t="shared" ref="P402" si="475">IF(N402="","",IF(O402=100%,"",$G$2))</f>
        <v/>
      </c>
      <c r="Q402" s="360" t="str">
        <f t="shared" ref="Q402" si="476">IF(N402="","",IF(O402=100%,100%,O402-P402))</f>
        <v/>
      </c>
      <c r="R402" s="140"/>
      <c r="S402" s="141"/>
      <c r="T402" s="103">
        <f>INDEX(建具一覧表!$B$4:$D$163,MATCH($S402,建具一覧表!$B$4:$B$163,FALSE),2)</f>
        <v>0</v>
      </c>
      <c r="U402" s="103">
        <f>INDEX(建具一覧表!$B$4:$D$163,MATCH($S402,建具一覧表!$B$4:$B$163,FALSE),3)</f>
        <v>0</v>
      </c>
      <c r="V402" s="142"/>
      <c r="W402" s="104">
        <f t="shared" si="465"/>
        <v>0</v>
      </c>
      <c r="X402" s="184"/>
      <c r="Y402" s="143"/>
      <c r="Z402" s="105">
        <f>INDEX(建具一覧表!$H$4:$J$163,MATCH($Y402,建具一覧表!$H$4:$H$163,FALSE),2)</f>
        <v>0</v>
      </c>
      <c r="AA402" s="105">
        <f>INDEX(建具一覧表!$H$4:$J$16343,MATCH($Y402,建具一覧表!$H$4:$H$163,FALSE),3)</f>
        <v>0</v>
      </c>
      <c r="AB402" s="177"/>
      <c r="AC402" s="106">
        <f t="shared" si="464"/>
        <v>0</v>
      </c>
    </row>
    <row r="403" spans="1:29" ht="16.5" customHeight="1">
      <c r="A403" s="144"/>
      <c r="B403" s="145"/>
      <c r="C403" s="145"/>
      <c r="D403" s="146"/>
      <c r="E403" s="137"/>
      <c r="F403" s="138"/>
      <c r="G403" s="139"/>
      <c r="H403" s="423"/>
      <c r="I403" s="350"/>
      <c r="J403" s="351"/>
      <c r="K403" s="352"/>
      <c r="L403" s="354"/>
      <c r="M403" s="355"/>
      <c r="N403" s="356"/>
      <c r="O403" s="358"/>
      <c r="P403" s="359"/>
      <c r="Q403" s="361"/>
      <c r="R403" s="140"/>
      <c r="S403" s="141"/>
      <c r="T403" s="103">
        <f>INDEX(建具一覧表!$B$4:$D$163,MATCH($S403,建具一覧表!$B$4:$B$163,FALSE),2)</f>
        <v>0</v>
      </c>
      <c r="U403" s="103">
        <f>INDEX(建具一覧表!$B$4:$D$163,MATCH($S403,建具一覧表!$B$4:$B$163,FALSE),3)</f>
        <v>0</v>
      </c>
      <c r="V403" s="142"/>
      <c r="W403" s="104">
        <f t="shared" si="465"/>
        <v>0</v>
      </c>
      <c r="X403" s="184"/>
      <c r="Y403" s="143"/>
      <c r="Z403" s="105">
        <f>INDEX(建具一覧表!$H$4:$J$163,MATCH($Y403,建具一覧表!$H$4:$H$163,FALSE),2)</f>
        <v>0</v>
      </c>
      <c r="AA403" s="105">
        <f>INDEX(建具一覧表!$H$4:$J$16343,MATCH($Y403,建具一覧表!$H$4:$H$163,FALSE),3)</f>
        <v>0</v>
      </c>
      <c r="AB403" s="177"/>
      <c r="AC403" s="106">
        <f t="shared" si="464"/>
        <v>0</v>
      </c>
    </row>
    <row r="404" spans="1:29" ht="16.5" customHeight="1">
      <c r="A404" s="144"/>
      <c r="B404" s="145"/>
      <c r="C404" s="145"/>
      <c r="D404" s="146"/>
      <c r="E404" s="137"/>
      <c r="F404" s="138"/>
      <c r="G404" s="139"/>
      <c r="H404" s="423"/>
      <c r="I404" s="349" t="s">
        <v>89</v>
      </c>
      <c r="J404" s="351">
        <f>SUMIFS(W396:W406,R396:R406,"真上")</f>
        <v>0</v>
      </c>
      <c r="K404" s="352" t="str">
        <f>IF(J404="","",J404/$W$407)</f>
        <v/>
      </c>
      <c r="L404" s="353" t="str">
        <f t="shared" ref="L404" si="477">IF(J404="","",IF(K404=100%,"",$G$2))</f>
        <v/>
      </c>
      <c r="M404" s="355" t="str">
        <f t="shared" ref="M404" si="478">IF(J404="","",IF(K404=100%,100%,K404-L404))</f>
        <v/>
      </c>
      <c r="N404" s="356">
        <f>SUMIFS(AC396:AC406,X396:X406,"真上")</f>
        <v>0</v>
      </c>
      <c r="O404" s="357" t="str">
        <f>IF(N404="","",N404/AC409)</f>
        <v/>
      </c>
      <c r="P404" s="359" t="str">
        <f t="shared" ref="P404" si="479">IF(N404="","",IF(O404=100%,"",$G$2))</f>
        <v/>
      </c>
      <c r="Q404" s="360" t="str">
        <f t="shared" ref="Q404" si="480">IF(N404="","",IF(O404=100%,100%,O404-P404))</f>
        <v/>
      </c>
      <c r="R404" s="140"/>
      <c r="S404" s="141"/>
      <c r="T404" s="103">
        <f>INDEX(建具一覧表!$B$4:$D$163,MATCH($S404,建具一覧表!$B$4:$B$163,FALSE),2)</f>
        <v>0</v>
      </c>
      <c r="U404" s="103">
        <f>INDEX(建具一覧表!$B$4:$D$163,MATCH($S404,建具一覧表!$B$4:$B$163,FALSE),3)</f>
        <v>0</v>
      </c>
      <c r="V404" s="142"/>
      <c r="W404" s="104">
        <f t="shared" si="465"/>
        <v>0</v>
      </c>
      <c r="X404" s="184"/>
      <c r="Y404" s="143"/>
      <c r="Z404" s="105">
        <f>INDEX(建具一覧表!$H$4:$J$163,MATCH($Y404,建具一覧表!$H$4:$H$163,FALSE),2)</f>
        <v>0</v>
      </c>
      <c r="AA404" s="105">
        <f>INDEX(建具一覧表!$H$4:$J$16343,MATCH($Y404,建具一覧表!$H$4:$H$163,FALSE),3)</f>
        <v>0</v>
      </c>
      <c r="AB404" s="177"/>
      <c r="AC404" s="106">
        <f t="shared" si="464"/>
        <v>0</v>
      </c>
    </row>
    <row r="405" spans="1:29" ht="16.5" customHeight="1">
      <c r="A405" s="144"/>
      <c r="B405" s="145"/>
      <c r="C405" s="145"/>
      <c r="D405" s="146"/>
      <c r="E405" s="137"/>
      <c r="F405" s="138"/>
      <c r="G405" s="139"/>
      <c r="H405" s="423"/>
      <c r="I405" s="350"/>
      <c r="J405" s="362"/>
      <c r="K405" s="363"/>
      <c r="L405" s="364"/>
      <c r="M405" s="365"/>
      <c r="N405" s="366"/>
      <c r="O405" s="358"/>
      <c r="P405" s="359"/>
      <c r="Q405" s="367"/>
      <c r="R405" s="140"/>
      <c r="S405" s="141"/>
      <c r="T405" s="103">
        <f>INDEX(建具一覧表!$B$4:$D$163,MATCH($S405,建具一覧表!$B$4:$B$163,FALSE),2)</f>
        <v>0</v>
      </c>
      <c r="U405" s="103">
        <f>INDEX(建具一覧表!$B$4:$D$163,MATCH($S405,建具一覧表!$B$4:$B$163,FALSE),3)</f>
        <v>0</v>
      </c>
      <c r="V405" s="142"/>
      <c r="W405" s="104">
        <f t="shared" si="465"/>
        <v>0</v>
      </c>
      <c r="X405" s="184"/>
      <c r="Y405" s="143"/>
      <c r="Z405" s="105">
        <f>INDEX(建具一覧表!$H$4:$J$163,MATCH($Y405,建具一覧表!$H$4:$H$163,FALSE),2)</f>
        <v>0</v>
      </c>
      <c r="AA405" s="105">
        <f>INDEX(建具一覧表!$H$4:$J$16343,MATCH($Y405,建具一覧表!$H$4:$H$163,FALSE),3)</f>
        <v>0</v>
      </c>
      <c r="AB405" s="177"/>
      <c r="AC405" s="106">
        <f t="shared" si="464"/>
        <v>0</v>
      </c>
    </row>
    <row r="406" spans="1:29" ht="16.5" customHeight="1">
      <c r="A406" s="144"/>
      <c r="B406" s="145"/>
      <c r="C406" s="145"/>
      <c r="D406" s="146"/>
      <c r="E406" s="147"/>
      <c r="F406" s="148"/>
      <c r="G406" s="149"/>
      <c r="H406" s="333" t="s">
        <v>90</v>
      </c>
      <c r="I406" s="335"/>
      <c r="J406" s="337">
        <f>SUM(J396:J405)</f>
        <v>0</v>
      </c>
      <c r="K406" s="339" t="e">
        <f>W407/F407</f>
        <v>#DIV/0!</v>
      </c>
      <c r="L406" s="341">
        <f>$G$2</f>
        <v>0.03</v>
      </c>
      <c r="M406" s="343" t="e">
        <f>K406-$G$2</f>
        <v>#DIV/0!</v>
      </c>
      <c r="N406" s="345">
        <f>SUM(N396:N405)</f>
        <v>0</v>
      </c>
      <c r="O406" s="339" t="e">
        <f>AC407/G407</f>
        <v>#DIV/0!</v>
      </c>
      <c r="P406" s="341">
        <f>$G$2</f>
        <v>0.03</v>
      </c>
      <c r="Q406" s="347" t="str">
        <f>IF(N406="","",O406-$G$2)</f>
        <v/>
      </c>
      <c r="R406" s="150"/>
      <c r="S406" s="141"/>
      <c r="T406" s="107">
        <f>INDEX(建具一覧表!$B$4:$D$163,MATCH($S406,建具一覧表!$B$4:$B$163,FALSE),2)</f>
        <v>0</v>
      </c>
      <c r="U406" s="107">
        <f>INDEX(建具一覧表!$B$4:$D$163,MATCH($S406,建具一覧表!$B$4:$B$163,FALSE),3)</f>
        <v>0</v>
      </c>
      <c r="V406" s="151"/>
      <c r="W406" s="104">
        <f t="shared" si="465"/>
        <v>0</v>
      </c>
      <c r="X406" s="185"/>
      <c r="Y406" s="143"/>
      <c r="Z406" s="108">
        <f>INDEX(建具一覧表!$H$4:$J$163,MATCH($Y406,建具一覧表!$H$4:$H$163,FALSE),2)</f>
        <v>0</v>
      </c>
      <c r="AA406" s="108">
        <f>INDEX(建具一覧表!$H$4:$J$16343,MATCH($Y406,建具一覧表!$H$4:$H$163,FALSE),3)</f>
        <v>0</v>
      </c>
      <c r="AB406" s="178"/>
      <c r="AC406" s="106">
        <f t="shared" si="464"/>
        <v>0</v>
      </c>
    </row>
    <row r="407" spans="1:29" s="158" customFormat="1" ht="16.5" customHeight="1" thickBot="1">
      <c r="A407" s="152"/>
      <c r="B407" s="153"/>
      <c r="C407" s="153"/>
      <c r="D407" s="154"/>
      <c r="E407" s="155" t="s">
        <v>2</v>
      </c>
      <c r="F407" s="111">
        <f>SUM(F396:F406)</f>
        <v>0</v>
      </c>
      <c r="G407" s="112">
        <f>SUM(G395:G406)</f>
        <v>0</v>
      </c>
      <c r="H407" s="334"/>
      <c r="I407" s="336"/>
      <c r="J407" s="338"/>
      <c r="K407" s="340"/>
      <c r="L407" s="342"/>
      <c r="M407" s="344"/>
      <c r="N407" s="346"/>
      <c r="O407" s="340"/>
      <c r="P407" s="342"/>
      <c r="Q407" s="348"/>
      <c r="R407" s="186"/>
      <c r="S407" s="187"/>
      <c r="T407" s="157"/>
      <c r="U407" s="157"/>
      <c r="V407" s="179"/>
      <c r="W407" s="110">
        <f>SUM(W396:W406)</f>
        <v>0</v>
      </c>
      <c r="X407" s="186"/>
      <c r="Y407" s="156"/>
      <c r="Z407" s="157"/>
      <c r="AA407" s="157"/>
      <c r="AB407" s="179"/>
      <c r="AC407" s="109">
        <f>SUM(AC396:AC406)</f>
        <v>0</v>
      </c>
    </row>
    <row r="408" spans="1:29" s="119" customFormat="1" ht="17.25" customHeight="1" thickTop="1">
      <c r="A408" s="404" t="s">
        <v>84</v>
      </c>
      <c r="B408" s="405"/>
      <c r="C408" s="406" t="s">
        <v>1</v>
      </c>
      <c r="D408" s="407"/>
      <c r="E408" s="323" t="s">
        <v>68</v>
      </c>
      <c r="F408" s="408" t="s">
        <v>70</v>
      </c>
      <c r="G408" s="320" t="s">
        <v>71</v>
      </c>
      <c r="H408" s="412" t="s">
        <v>78</v>
      </c>
      <c r="I408" s="314" t="s">
        <v>72</v>
      </c>
      <c r="J408" s="413" t="s">
        <v>73</v>
      </c>
      <c r="K408" s="377"/>
      <c r="L408" s="377"/>
      <c r="M408" s="378"/>
      <c r="N408" s="435" t="s">
        <v>69</v>
      </c>
      <c r="O408" s="382"/>
      <c r="P408" s="382"/>
      <c r="Q408" s="382"/>
      <c r="R408" s="375" t="s">
        <v>72</v>
      </c>
      <c r="S408" s="377" t="s">
        <v>74</v>
      </c>
      <c r="T408" s="377"/>
      <c r="U408" s="377"/>
      <c r="V408" s="377"/>
      <c r="W408" s="378"/>
      <c r="X408" s="379" t="s">
        <v>72</v>
      </c>
      <c r="Y408" s="381" t="s">
        <v>77</v>
      </c>
      <c r="Z408" s="382"/>
      <c r="AA408" s="382"/>
      <c r="AB408" s="382"/>
      <c r="AC408" s="383"/>
    </row>
    <row r="409" spans="1:29" s="119" customFormat="1" ht="17.25" customHeight="1">
      <c r="A409" s="331"/>
      <c r="B409" s="332"/>
      <c r="C409" s="406"/>
      <c r="D409" s="407"/>
      <c r="E409" s="323"/>
      <c r="F409" s="408"/>
      <c r="G409" s="320"/>
      <c r="H409" s="412"/>
      <c r="I409" s="314"/>
      <c r="J409" s="384" t="s">
        <v>80</v>
      </c>
      <c r="K409" s="384" t="s">
        <v>81</v>
      </c>
      <c r="L409" s="386" t="s">
        <v>82</v>
      </c>
      <c r="M409" s="388" t="s">
        <v>83</v>
      </c>
      <c r="N409" s="431" t="s">
        <v>80</v>
      </c>
      <c r="O409" s="384" t="s">
        <v>81</v>
      </c>
      <c r="P409" s="386" t="s">
        <v>82</v>
      </c>
      <c r="Q409" s="433" t="s">
        <v>83</v>
      </c>
      <c r="R409" s="375"/>
      <c r="S409" s="394" t="s">
        <v>0</v>
      </c>
      <c r="T409" s="396" t="s">
        <v>76</v>
      </c>
      <c r="U409" s="396"/>
      <c r="V409" s="397" t="s">
        <v>75</v>
      </c>
      <c r="W409" s="120" t="s">
        <v>4</v>
      </c>
      <c r="X409" s="379"/>
      <c r="Y409" s="399" t="s">
        <v>0</v>
      </c>
      <c r="Z409" s="401" t="s">
        <v>76</v>
      </c>
      <c r="AA409" s="401"/>
      <c r="AB409" s="402" t="s">
        <v>75</v>
      </c>
      <c r="AC409" s="121" t="s">
        <v>4</v>
      </c>
    </row>
    <row r="410" spans="1:29" s="128" customFormat="1" ht="22.5" customHeight="1">
      <c r="A410" s="414">
        <v>28</v>
      </c>
      <c r="B410" s="415"/>
      <c r="C410" s="418"/>
      <c r="D410" s="419"/>
      <c r="E410" s="324"/>
      <c r="F410" s="409"/>
      <c r="G410" s="321"/>
      <c r="H410" s="395"/>
      <c r="I410" s="315"/>
      <c r="J410" s="385"/>
      <c r="K410" s="385"/>
      <c r="L410" s="387"/>
      <c r="M410" s="389"/>
      <c r="N410" s="432"/>
      <c r="O410" s="385"/>
      <c r="P410" s="387"/>
      <c r="Q410" s="434"/>
      <c r="R410" s="376"/>
      <c r="S410" s="395"/>
      <c r="T410" s="122" t="s">
        <v>5</v>
      </c>
      <c r="U410" s="123" t="s">
        <v>6</v>
      </c>
      <c r="V410" s="398"/>
      <c r="W410" s="124" t="s">
        <v>86</v>
      </c>
      <c r="X410" s="380"/>
      <c r="Y410" s="400"/>
      <c r="Z410" s="125" t="s">
        <v>5</v>
      </c>
      <c r="AA410" s="126" t="s">
        <v>6</v>
      </c>
      <c r="AB410" s="403"/>
      <c r="AC410" s="127" t="s">
        <v>86</v>
      </c>
    </row>
    <row r="411" spans="1:29" ht="16.5" customHeight="1">
      <c r="A411" s="416"/>
      <c r="B411" s="417"/>
      <c r="C411" s="420"/>
      <c r="D411" s="421"/>
      <c r="E411" s="129"/>
      <c r="F411" s="130"/>
      <c r="G411" s="131"/>
      <c r="H411" s="422" t="s">
        <v>79</v>
      </c>
      <c r="I411" s="424" t="s">
        <v>87</v>
      </c>
      <c r="J411" s="425">
        <f>SUMIFS(W411:W421,R411:R421,"北")</f>
        <v>0</v>
      </c>
      <c r="K411" s="426" t="str">
        <f>IF(J411="","",J411/$W$422)</f>
        <v/>
      </c>
      <c r="L411" s="359" t="str">
        <f>IF(J411="","",IF(K411=100%,"",$G$2))</f>
        <v/>
      </c>
      <c r="M411" s="427" t="str">
        <f>IF(J411="","",IF(K411=100%,100%,K411-L411))</f>
        <v/>
      </c>
      <c r="N411" s="428">
        <f>SUMIFS(AC411:AC421,X411:X421,"北")</f>
        <v>0</v>
      </c>
      <c r="O411" s="339" t="str">
        <f>IF(N411="","",N411/AC422)</f>
        <v/>
      </c>
      <c r="P411" s="359" t="str">
        <f>IF(N411="","",IF(O411=100%,"",$G$2))</f>
        <v/>
      </c>
      <c r="Q411" s="429" t="str">
        <f>IF(N411="","",IF(O411=100%,100%,O411-P411))</f>
        <v/>
      </c>
      <c r="R411" s="132"/>
      <c r="S411" s="159"/>
      <c r="T411" s="99">
        <f>INDEX(建具一覧表!$B$4:$D$163,MATCH($S411,建具一覧表!$B$4:$B$163,FALSE),2)</f>
        <v>0</v>
      </c>
      <c r="U411" s="99">
        <f>INDEX(建具一覧表!$B$4:$D$163,MATCH($S411,建具一覧表!$B$4:$B$163,FALSE),3)</f>
        <v>0</v>
      </c>
      <c r="V411" s="134"/>
      <c r="W411" s="100">
        <f>T411*U411*V411</f>
        <v>0</v>
      </c>
      <c r="X411" s="183"/>
      <c r="Y411" s="135"/>
      <c r="Z411" s="101">
        <f>INDEX(建具一覧表!$H$4:$J$163,MATCH($Y411,建具一覧表!$H$4:$H$163,FALSE),2)</f>
        <v>0</v>
      </c>
      <c r="AA411" s="101">
        <f>INDEX(建具一覧表!$H$4:$J$16343,MATCH($Y411,建具一覧表!$H$4:$H$163,FALSE),3)</f>
        <v>0</v>
      </c>
      <c r="AB411" s="176"/>
      <c r="AC411" s="102">
        <f t="shared" ref="AC411:AC421" si="481">Z411*AA411*AB411</f>
        <v>0</v>
      </c>
    </row>
    <row r="412" spans="1:29" ht="16.5" customHeight="1">
      <c r="A412" s="416"/>
      <c r="B412" s="417"/>
      <c r="C412" s="420"/>
      <c r="D412" s="421"/>
      <c r="E412" s="137"/>
      <c r="F412" s="138"/>
      <c r="G412" s="139"/>
      <c r="H412" s="423"/>
      <c r="I412" s="349"/>
      <c r="J412" s="351"/>
      <c r="K412" s="352"/>
      <c r="L412" s="359"/>
      <c r="M412" s="355"/>
      <c r="N412" s="356"/>
      <c r="O412" s="368"/>
      <c r="P412" s="359"/>
      <c r="Q412" s="430"/>
      <c r="R412" s="140"/>
      <c r="S412" s="141"/>
      <c r="T412" s="103">
        <f>INDEX(建具一覧表!$B$4:$D$163,MATCH($S412,建具一覧表!$B$4:$B$163,FALSE),2)</f>
        <v>0</v>
      </c>
      <c r="U412" s="103">
        <f>INDEX(建具一覧表!$B$4:$D$163,MATCH($S412,建具一覧表!$B$4:$B$163,FALSE),3)</f>
        <v>0</v>
      </c>
      <c r="V412" s="142"/>
      <c r="W412" s="104">
        <f t="shared" ref="W412:W421" si="482">T412*U412*V412</f>
        <v>0</v>
      </c>
      <c r="X412" s="184"/>
      <c r="Y412" s="143"/>
      <c r="Z412" s="105">
        <f>INDEX(建具一覧表!$H$4:$J$163,MATCH($Y412,建具一覧表!$H$4:$H$163,FALSE),2)</f>
        <v>0</v>
      </c>
      <c r="AA412" s="105">
        <f>INDEX(建具一覧表!$H$4:$J$16343,MATCH($Y412,建具一覧表!$H$4:$H$163,FALSE),3)</f>
        <v>0</v>
      </c>
      <c r="AB412" s="177"/>
      <c r="AC412" s="106">
        <f t="shared" si="481"/>
        <v>0</v>
      </c>
    </row>
    <row r="413" spans="1:29" ht="16.5" customHeight="1">
      <c r="A413" s="416"/>
      <c r="B413" s="417"/>
      <c r="C413" s="420"/>
      <c r="D413" s="421"/>
      <c r="E413" s="137"/>
      <c r="F413" s="138"/>
      <c r="G413" s="139"/>
      <c r="H413" s="423"/>
      <c r="I413" s="349" t="s">
        <v>88</v>
      </c>
      <c r="J413" s="351">
        <f>SUMIFS(W411:W421,R411:R421,"東")</f>
        <v>0</v>
      </c>
      <c r="K413" s="352" t="str">
        <f>IF(J413="","",J413/$W$422)</f>
        <v/>
      </c>
      <c r="L413" s="353" t="str">
        <f t="shared" ref="L413" si="483">IF(J413="","",IF(K413=100%,"",$G$2))</f>
        <v/>
      </c>
      <c r="M413" s="355" t="str">
        <f>IF(J413="","",IF(K413=100%,100%,K413-L413))</f>
        <v/>
      </c>
      <c r="N413" s="356">
        <f>SUMIFS(AC411:AC421,X411:X421,"東")</f>
        <v>0</v>
      </c>
      <c r="O413" s="357" t="str">
        <f>IF(N413="","",N413/AC422)</f>
        <v/>
      </c>
      <c r="P413" s="359" t="str">
        <f t="shared" ref="P413" si="484">IF(N413="","",IF(O413=100%,"",$G$2))</f>
        <v/>
      </c>
      <c r="Q413" s="360" t="str">
        <f t="shared" ref="Q413" si="485">IF(N413="","",IF(O413=100%,100%,O413-P413))</f>
        <v/>
      </c>
      <c r="R413" s="140"/>
      <c r="S413" s="141"/>
      <c r="T413" s="103">
        <f>INDEX(建具一覧表!$B$4:$D$163,MATCH($S413,建具一覧表!$B$4:$B$163,FALSE),2)</f>
        <v>0</v>
      </c>
      <c r="U413" s="103">
        <f>INDEX(建具一覧表!$B$4:$D$163,MATCH($S413,建具一覧表!$B$4:$B$163,FALSE),3)</f>
        <v>0</v>
      </c>
      <c r="V413" s="142"/>
      <c r="W413" s="104">
        <f t="shared" si="482"/>
        <v>0</v>
      </c>
      <c r="X413" s="184"/>
      <c r="Y413" s="143"/>
      <c r="Z413" s="105">
        <f>INDEX(建具一覧表!$H$4:$J$163,MATCH($Y413,建具一覧表!$H$4:$H$163,FALSE),2)</f>
        <v>0</v>
      </c>
      <c r="AA413" s="105">
        <f>INDEX(建具一覧表!$H$4:$J$16343,MATCH($Y413,建具一覧表!$H$4:$H$163,FALSE),3)</f>
        <v>0</v>
      </c>
      <c r="AB413" s="177"/>
      <c r="AC413" s="106">
        <f t="shared" si="481"/>
        <v>0</v>
      </c>
    </row>
    <row r="414" spans="1:29" ht="16.5" customHeight="1">
      <c r="A414" s="369" t="s">
        <v>85</v>
      </c>
      <c r="B414" s="370"/>
      <c r="C414" s="370"/>
      <c r="D414" s="371"/>
      <c r="E414" s="137"/>
      <c r="F414" s="138"/>
      <c r="G414" s="139"/>
      <c r="H414" s="423"/>
      <c r="I414" s="349"/>
      <c r="J414" s="351"/>
      <c r="K414" s="352"/>
      <c r="L414" s="354"/>
      <c r="M414" s="355"/>
      <c r="N414" s="356"/>
      <c r="O414" s="368"/>
      <c r="P414" s="359"/>
      <c r="Q414" s="361"/>
      <c r="R414" s="140"/>
      <c r="S414" s="141"/>
      <c r="T414" s="103">
        <f>INDEX(建具一覧表!$B$4:$D$163,MATCH($S414,建具一覧表!$B$4:$B$163,FALSE),2)</f>
        <v>0</v>
      </c>
      <c r="U414" s="103">
        <f>INDEX(建具一覧表!$B$4:$D$163,MATCH($S414,建具一覧表!$B$4:$B$163,FALSE),3)</f>
        <v>0</v>
      </c>
      <c r="V414" s="142"/>
      <c r="W414" s="104">
        <f t="shared" si="482"/>
        <v>0</v>
      </c>
      <c r="X414" s="184"/>
      <c r="Y414" s="143"/>
      <c r="Z414" s="105">
        <f>INDEX(建具一覧表!$H$4:$J$163,MATCH($Y414,建具一覧表!$H$4:$H$163,FALSE),2)</f>
        <v>0</v>
      </c>
      <c r="AA414" s="105">
        <f>INDEX(建具一覧表!$H$4:$J$16343,MATCH($Y414,建具一覧表!$H$4:$H$163,FALSE),3)</f>
        <v>0</v>
      </c>
      <c r="AB414" s="177"/>
      <c r="AC414" s="106">
        <f t="shared" si="481"/>
        <v>0</v>
      </c>
    </row>
    <row r="415" spans="1:29" ht="16.5" customHeight="1">
      <c r="A415" s="372"/>
      <c r="B415" s="373"/>
      <c r="C415" s="373"/>
      <c r="D415" s="374"/>
      <c r="E415" s="137"/>
      <c r="F415" s="138"/>
      <c r="G415" s="139"/>
      <c r="H415" s="423"/>
      <c r="I415" s="349" t="s">
        <v>7</v>
      </c>
      <c r="J415" s="351">
        <f>SUMIFS(W411:W421,R411:R421,"南")</f>
        <v>0</v>
      </c>
      <c r="K415" s="352" t="str">
        <f>IF(J415="","",J415/$W$422)</f>
        <v/>
      </c>
      <c r="L415" s="353" t="str">
        <f t="shared" ref="L415" si="486">IF(J415="","",IF(K415=100%,"",$G$2))</f>
        <v/>
      </c>
      <c r="M415" s="355" t="str">
        <f t="shared" ref="M415" si="487">IF(J415="","",IF(K415=100%,100%,K415-L415))</f>
        <v/>
      </c>
      <c r="N415" s="356">
        <f>SUMIFS(AC411:AC421,X411:X421,"南")</f>
        <v>0</v>
      </c>
      <c r="O415" s="357" t="str">
        <f>IF(N415="","",N415/AC422)</f>
        <v/>
      </c>
      <c r="P415" s="359" t="str">
        <f t="shared" ref="P415" si="488">IF(N415="","",IF(O415=100%,"",$G$2))</f>
        <v/>
      </c>
      <c r="Q415" s="360" t="str">
        <f t="shared" ref="Q415" si="489">IF(N415="","",IF(O415=100%,100%,O415-P415))</f>
        <v/>
      </c>
      <c r="R415" s="140"/>
      <c r="S415" s="141"/>
      <c r="T415" s="103">
        <f>INDEX(建具一覧表!$B$4:$D$163,MATCH($S415,建具一覧表!$B$4:$B$163,FALSE),2)</f>
        <v>0</v>
      </c>
      <c r="U415" s="103">
        <f>INDEX(建具一覧表!$B$4:$D$163,MATCH($S415,建具一覧表!$B$4:$B$163,FALSE),3)</f>
        <v>0</v>
      </c>
      <c r="V415" s="142"/>
      <c r="W415" s="104">
        <f t="shared" si="482"/>
        <v>0</v>
      </c>
      <c r="X415" s="184"/>
      <c r="Y415" s="143"/>
      <c r="Z415" s="105">
        <f>INDEX(建具一覧表!$H$4:$J$163,MATCH($Y415,建具一覧表!$H$4:$H$163,FALSE),2)</f>
        <v>0</v>
      </c>
      <c r="AA415" s="105">
        <f>INDEX(建具一覧表!$H$4:$J$16343,MATCH($Y415,建具一覧表!$H$4:$H$163,FALSE),3)</f>
        <v>0</v>
      </c>
      <c r="AB415" s="177"/>
      <c r="AC415" s="106">
        <f t="shared" si="481"/>
        <v>0</v>
      </c>
    </row>
    <row r="416" spans="1:29" ht="16.5" customHeight="1">
      <c r="A416" s="144"/>
      <c r="B416" s="145"/>
      <c r="C416" s="145"/>
      <c r="D416" s="146"/>
      <c r="E416" s="137"/>
      <c r="F416" s="138"/>
      <c r="G416" s="139"/>
      <c r="H416" s="423"/>
      <c r="I416" s="349"/>
      <c r="J416" s="351"/>
      <c r="K416" s="352"/>
      <c r="L416" s="354"/>
      <c r="M416" s="355"/>
      <c r="N416" s="356"/>
      <c r="O416" s="368"/>
      <c r="P416" s="359"/>
      <c r="Q416" s="361"/>
      <c r="R416" s="140"/>
      <c r="S416" s="141"/>
      <c r="T416" s="103">
        <f>INDEX(建具一覧表!$B$4:$D$163,MATCH($S416,建具一覧表!$B$4:$B$163,FALSE),2)</f>
        <v>0</v>
      </c>
      <c r="U416" s="103">
        <f>INDEX(建具一覧表!$B$4:$D$163,MATCH($S416,建具一覧表!$B$4:$B$163,FALSE),3)</f>
        <v>0</v>
      </c>
      <c r="V416" s="142"/>
      <c r="W416" s="104">
        <f t="shared" si="482"/>
        <v>0</v>
      </c>
      <c r="X416" s="184"/>
      <c r="Y416" s="143"/>
      <c r="Z416" s="105">
        <f>INDEX(建具一覧表!$H$4:$J$163,MATCH($Y416,建具一覧表!$H$4:$H$163,FALSE),2)</f>
        <v>0</v>
      </c>
      <c r="AA416" s="105">
        <f>INDEX(建具一覧表!$H$4:$J$16343,MATCH($Y416,建具一覧表!$H$4:$H$163,FALSE),3)</f>
        <v>0</v>
      </c>
      <c r="AB416" s="177"/>
      <c r="AC416" s="106">
        <f t="shared" si="481"/>
        <v>0</v>
      </c>
    </row>
    <row r="417" spans="1:29" ht="16.5" customHeight="1">
      <c r="A417" s="144"/>
      <c r="B417" s="145"/>
      <c r="C417" s="145"/>
      <c r="D417" s="146"/>
      <c r="E417" s="137"/>
      <c r="F417" s="138"/>
      <c r="G417" s="139"/>
      <c r="H417" s="423"/>
      <c r="I417" s="349" t="s">
        <v>8</v>
      </c>
      <c r="J417" s="351">
        <f>SUMIFS(W411:W421,R411:R421,"西")</f>
        <v>0</v>
      </c>
      <c r="K417" s="352" t="str">
        <f>IF(J417="","",J417/$W$422)</f>
        <v/>
      </c>
      <c r="L417" s="353" t="str">
        <f t="shared" ref="L417" si="490">IF(J417="","",IF(K417=100%,"",$G$2))</f>
        <v/>
      </c>
      <c r="M417" s="355" t="str">
        <f t="shared" ref="M417" si="491">IF(J417="","",IF(K417=100%,100%,K417-L417))</f>
        <v/>
      </c>
      <c r="N417" s="356">
        <f>SUMIFS(AC411:AC421,X411:X421,"西")</f>
        <v>0</v>
      </c>
      <c r="O417" s="357" t="str">
        <f>IF(N417="","",N417/AC422)</f>
        <v/>
      </c>
      <c r="P417" s="359" t="str">
        <f t="shared" ref="P417" si="492">IF(N417="","",IF(O417=100%,"",$G$2))</f>
        <v/>
      </c>
      <c r="Q417" s="360" t="str">
        <f t="shared" ref="Q417" si="493">IF(N417="","",IF(O417=100%,100%,O417-P417))</f>
        <v/>
      </c>
      <c r="R417" s="140"/>
      <c r="S417" s="141"/>
      <c r="T417" s="103">
        <f>INDEX(建具一覧表!$B$4:$D$163,MATCH($S417,建具一覧表!$B$4:$B$163,FALSE),2)</f>
        <v>0</v>
      </c>
      <c r="U417" s="103">
        <f>INDEX(建具一覧表!$B$4:$D$163,MATCH($S417,建具一覧表!$B$4:$B$163,FALSE),3)</f>
        <v>0</v>
      </c>
      <c r="V417" s="142"/>
      <c r="W417" s="104">
        <f t="shared" si="482"/>
        <v>0</v>
      </c>
      <c r="X417" s="184"/>
      <c r="Y417" s="143"/>
      <c r="Z417" s="105">
        <f>INDEX(建具一覧表!$H$4:$J$163,MATCH($Y417,建具一覧表!$H$4:$H$163,FALSE),2)</f>
        <v>0</v>
      </c>
      <c r="AA417" s="105">
        <f>INDEX(建具一覧表!$H$4:$J$16343,MATCH($Y417,建具一覧表!$H$4:$H$163,FALSE),3)</f>
        <v>0</v>
      </c>
      <c r="AB417" s="177"/>
      <c r="AC417" s="106">
        <f t="shared" si="481"/>
        <v>0</v>
      </c>
    </row>
    <row r="418" spans="1:29" ht="16.5" customHeight="1">
      <c r="A418" s="144"/>
      <c r="B418" s="145"/>
      <c r="C418" s="145"/>
      <c r="D418" s="146"/>
      <c r="E418" s="137"/>
      <c r="F418" s="138"/>
      <c r="G418" s="139"/>
      <c r="H418" s="423"/>
      <c r="I418" s="350"/>
      <c r="J418" s="351"/>
      <c r="K418" s="352"/>
      <c r="L418" s="354"/>
      <c r="M418" s="355"/>
      <c r="N418" s="356"/>
      <c r="O418" s="358"/>
      <c r="P418" s="359"/>
      <c r="Q418" s="361"/>
      <c r="R418" s="140"/>
      <c r="S418" s="141"/>
      <c r="T418" s="103">
        <f>INDEX(建具一覧表!$B$4:$D$163,MATCH($S418,建具一覧表!$B$4:$B$163,FALSE),2)</f>
        <v>0</v>
      </c>
      <c r="U418" s="103">
        <f>INDEX(建具一覧表!$B$4:$D$163,MATCH($S418,建具一覧表!$B$4:$B$163,FALSE),3)</f>
        <v>0</v>
      </c>
      <c r="V418" s="142"/>
      <c r="W418" s="104">
        <f t="shared" si="482"/>
        <v>0</v>
      </c>
      <c r="X418" s="184"/>
      <c r="Y418" s="143"/>
      <c r="Z418" s="105">
        <f>INDEX(建具一覧表!$H$4:$J$163,MATCH($Y418,建具一覧表!$H$4:$H$163,FALSE),2)</f>
        <v>0</v>
      </c>
      <c r="AA418" s="105">
        <f>INDEX(建具一覧表!$H$4:$J$16343,MATCH($Y418,建具一覧表!$H$4:$H$163,FALSE),3)</f>
        <v>0</v>
      </c>
      <c r="AB418" s="177"/>
      <c r="AC418" s="106">
        <f t="shared" si="481"/>
        <v>0</v>
      </c>
    </row>
    <row r="419" spans="1:29" ht="16.5" customHeight="1">
      <c r="A419" s="144"/>
      <c r="B419" s="145"/>
      <c r="C419" s="145"/>
      <c r="D419" s="146"/>
      <c r="E419" s="137"/>
      <c r="F419" s="138"/>
      <c r="G419" s="139"/>
      <c r="H419" s="423"/>
      <c r="I419" s="349" t="s">
        <v>89</v>
      </c>
      <c r="J419" s="351">
        <f>SUMIFS(W411:W421,R411:R421,"真上")</f>
        <v>0</v>
      </c>
      <c r="K419" s="352" t="str">
        <f>IF(J419="","",J419/$W$422)</f>
        <v/>
      </c>
      <c r="L419" s="353" t="str">
        <f t="shared" ref="L419" si="494">IF(J419="","",IF(K419=100%,"",$G$2))</f>
        <v/>
      </c>
      <c r="M419" s="355" t="str">
        <f t="shared" ref="M419" si="495">IF(J419="","",IF(K419=100%,100%,K419-L419))</f>
        <v/>
      </c>
      <c r="N419" s="356">
        <f>SUMIFS(AC411:AC421,X411:X421,"真上")</f>
        <v>0</v>
      </c>
      <c r="O419" s="357" t="str">
        <f>IF(N419="","",N419/AC424)</f>
        <v/>
      </c>
      <c r="P419" s="359" t="str">
        <f t="shared" ref="P419" si="496">IF(N419="","",IF(O419=100%,"",$G$2))</f>
        <v/>
      </c>
      <c r="Q419" s="360" t="str">
        <f t="shared" ref="Q419" si="497">IF(N419="","",IF(O419=100%,100%,O419-P419))</f>
        <v/>
      </c>
      <c r="R419" s="140"/>
      <c r="S419" s="141"/>
      <c r="T419" s="103">
        <f>INDEX(建具一覧表!$B$4:$D$163,MATCH($S419,建具一覧表!$B$4:$B$163,FALSE),2)</f>
        <v>0</v>
      </c>
      <c r="U419" s="103">
        <f>INDEX(建具一覧表!$B$4:$D$163,MATCH($S419,建具一覧表!$B$4:$B$163,FALSE),3)</f>
        <v>0</v>
      </c>
      <c r="V419" s="142"/>
      <c r="W419" s="104">
        <f t="shared" si="482"/>
        <v>0</v>
      </c>
      <c r="X419" s="184"/>
      <c r="Y419" s="143"/>
      <c r="Z419" s="105">
        <f>INDEX(建具一覧表!$H$4:$J$163,MATCH($Y419,建具一覧表!$H$4:$H$163,FALSE),2)</f>
        <v>0</v>
      </c>
      <c r="AA419" s="105">
        <f>INDEX(建具一覧表!$H$4:$J$16343,MATCH($Y419,建具一覧表!$H$4:$H$163,FALSE),3)</f>
        <v>0</v>
      </c>
      <c r="AB419" s="177"/>
      <c r="AC419" s="106">
        <f t="shared" si="481"/>
        <v>0</v>
      </c>
    </row>
    <row r="420" spans="1:29" ht="16.5" customHeight="1">
      <c r="A420" s="144"/>
      <c r="B420" s="145"/>
      <c r="C420" s="145"/>
      <c r="D420" s="146"/>
      <c r="E420" s="137"/>
      <c r="F420" s="138"/>
      <c r="G420" s="139"/>
      <c r="H420" s="423"/>
      <c r="I420" s="350"/>
      <c r="J420" s="362"/>
      <c r="K420" s="363"/>
      <c r="L420" s="364"/>
      <c r="M420" s="365"/>
      <c r="N420" s="366"/>
      <c r="O420" s="358"/>
      <c r="P420" s="359"/>
      <c r="Q420" s="367"/>
      <c r="R420" s="140"/>
      <c r="S420" s="141"/>
      <c r="T420" s="103">
        <f>INDEX(建具一覧表!$B$4:$D$163,MATCH($S420,建具一覧表!$B$4:$B$163,FALSE),2)</f>
        <v>0</v>
      </c>
      <c r="U420" s="103">
        <f>INDEX(建具一覧表!$B$4:$D$163,MATCH($S420,建具一覧表!$B$4:$B$163,FALSE),3)</f>
        <v>0</v>
      </c>
      <c r="V420" s="142"/>
      <c r="W420" s="104">
        <f t="shared" si="482"/>
        <v>0</v>
      </c>
      <c r="X420" s="184"/>
      <c r="Y420" s="143"/>
      <c r="Z420" s="105">
        <f>INDEX(建具一覧表!$H$4:$J$163,MATCH($Y420,建具一覧表!$H$4:$H$163,FALSE),2)</f>
        <v>0</v>
      </c>
      <c r="AA420" s="105">
        <f>INDEX(建具一覧表!$H$4:$J$16343,MATCH($Y420,建具一覧表!$H$4:$H$163,FALSE),3)</f>
        <v>0</v>
      </c>
      <c r="AB420" s="177"/>
      <c r="AC420" s="106">
        <f t="shared" si="481"/>
        <v>0</v>
      </c>
    </row>
    <row r="421" spans="1:29" ht="16.5" customHeight="1">
      <c r="A421" s="144"/>
      <c r="B421" s="145"/>
      <c r="C421" s="145"/>
      <c r="D421" s="146"/>
      <c r="E421" s="147"/>
      <c r="F421" s="148"/>
      <c r="G421" s="149"/>
      <c r="H421" s="333" t="s">
        <v>90</v>
      </c>
      <c r="I421" s="335"/>
      <c r="J421" s="337">
        <f>SUM(J411:J420)</f>
        <v>0</v>
      </c>
      <c r="K421" s="339" t="e">
        <f>W422/F422</f>
        <v>#DIV/0!</v>
      </c>
      <c r="L421" s="341">
        <f>$G$2</f>
        <v>0.03</v>
      </c>
      <c r="M421" s="343" t="e">
        <f>K421-$G$2</f>
        <v>#DIV/0!</v>
      </c>
      <c r="N421" s="345">
        <f>SUM(N411:N420)</f>
        <v>0</v>
      </c>
      <c r="O421" s="339" t="e">
        <f>AC422/G422</f>
        <v>#DIV/0!</v>
      </c>
      <c r="P421" s="341">
        <f>$G$2</f>
        <v>0.03</v>
      </c>
      <c r="Q421" s="347" t="str">
        <f>IF(N421="","",O421-$G$2)</f>
        <v/>
      </c>
      <c r="R421" s="150"/>
      <c r="S421" s="141"/>
      <c r="T421" s="107">
        <f>INDEX(建具一覧表!$B$4:$D$163,MATCH($S421,建具一覧表!$B$4:$B$163,FALSE),2)</f>
        <v>0</v>
      </c>
      <c r="U421" s="107">
        <f>INDEX(建具一覧表!$B$4:$D$163,MATCH($S421,建具一覧表!$B$4:$B$163,FALSE),3)</f>
        <v>0</v>
      </c>
      <c r="V421" s="151"/>
      <c r="W421" s="104">
        <f t="shared" si="482"/>
        <v>0</v>
      </c>
      <c r="X421" s="185"/>
      <c r="Y421" s="143"/>
      <c r="Z421" s="108">
        <f>INDEX(建具一覧表!$H$4:$J$163,MATCH($Y421,建具一覧表!$H$4:$H$163,FALSE),2)</f>
        <v>0</v>
      </c>
      <c r="AA421" s="108">
        <f>INDEX(建具一覧表!$H$4:$J$16343,MATCH($Y421,建具一覧表!$H$4:$H$163,FALSE),3)</f>
        <v>0</v>
      </c>
      <c r="AB421" s="178"/>
      <c r="AC421" s="106">
        <f t="shared" si="481"/>
        <v>0</v>
      </c>
    </row>
    <row r="422" spans="1:29" s="158" customFormat="1" ht="16.5" customHeight="1" thickBot="1">
      <c r="A422" s="152"/>
      <c r="B422" s="153"/>
      <c r="C422" s="153"/>
      <c r="D422" s="154"/>
      <c r="E422" s="155" t="s">
        <v>2</v>
      </c>
      <c r="F422" s="111">
        <f>SUM(F411:F421)</f>
        <v>0</v>
      </c>
      <c r="G422" s="112">
        <f>SUM(G410:G421)</f>
        <v>0</v>
      </c>
      <c r="H422" s="334"/>
      <c r="I422" s="336"/>
      <c r="J422" s="338"/>
      <c r="K422" s="340"/>
      <c r="L422" s="342"/>
      <c r="M422" s="344"/>
      <c r="N422" s="346"/>
      <c r="O422" s="340"/>
      <c r="P422" s="342"/>
      <c r="Q422" s="348"/>
      <c r="R422" s="186"/>
      <c r="S422" s="187"/>
      <c r="T422" s="157"/>
      <c r="U422" s="157"/>
      <c r="V422" s="179"/>
      <c r="W422" s="110">
        <f>SUM(W411:W421)</f>
        <v>0</v>
      </c>
      <c r="X422" s="186"/>
      <c r="Y422" s="156"/>
      <c r="Z422" s="157"/>
      <c r="AA422" s="157"/>
      <c r="AB422" s="179"/>
      <c r="AC422" s="109">
        <f>SUM(AC411:AC421)</f>
        <v>0</v>
      </c>
    </row>
    <row r="423" spans="1:29" s="119" customFormat="1" ht="17.25" customHeight="1" thickTop="1">
      <c r="A423" s="404" t="s">
        <v>84</v>
      </c>
      <c r="B423" s="405"/>
      <c r="C423" s="406" t="s">
        <v>1</v>
      </c>
      <c r="D423" s="407"/>
      <c r="E423" s="323" t="s">
        <v>68</v>
      </c>
      <c r="F423" s="408" t="s">
        <v>70</v>
      </c>
      <c r="G423" s="410" t="s">
        <v>71</v>
      </c>
      <c r="H423" s="412" t="s">
        <v>78</v>
      </c>
      <c r="I423" s="314" t="s">
        <v>72</v>
      </c>
      <c r="J423" s="413" t="s">
        <v>73</v>
      </c>
      <c r="K423" s="377"/>
      <c r="L423" s="377"/>
      <c r="M423" s="378"/>
      <c r="N423" s="413" t="s">
        <v>69</v>
      </c>
      <c r="O423" s="377"/>
      <c r="P423" s="377"/>
      <c r="Q423" s="377"/>
      <c r="R423" s="375" t="s">
        <v>72</v>
      </c>
      <c r="S423" s="377" t="s">
        <v>74</v>
      </c>
      <c r="T423" s="377"/>
      <c r="U423" s="377"/>
      <c r="V423" s="377"/>
      <c r="W423" s="378"/>
      <c r="X423" s="379" t="s">
        <v>72</v>
      </c>
      <c r="Y423" s="381" t="s">
        <v>77</v>
      </c>
      <c r="Z423" s="382"/>
      <c r="AA423" s="382"/>
      <c r="AB423" s="382"/>
      <c r="AC423" s="383"/>
    </row>
    <row r="424" spans="1:29" s="119" customFormat="1" ht="17.25" customHeight="1">
      <c r="A424" s="331"/>
      <c r="B424" s="332"/>
      <c r="C424" s="406"/>
      <c r="D424" s="407"/>
      <c r="E424" s="323"/>
      <c r="F424" s="408"/>
      <c r="G424" s="410"/>
      <c r="H424" s="412"/>
      <c r="I424" s="314"/>
      <c r="J424" s="384" t="s">
        <v>80</v>
      </c>
      <c r="K424" s="384" t="s">
        <v>81</v>
      </c>
      <c r="L424" s="386" t="s">
        <v>82</v>
      </c>
      <c r="M424" s="388" t="s">
        <v>83</v>
      </c>
      <c r="N424" s="390" t="s">
        <v>80</v>
      </c>
      <c r="O424" s="384" t="s">
        <v>81</v>
      </c>
      <c r="P424" s="386" t="s">
        <v>82</v>
      </c>
      <c r="Q424" s="392" t="s">
        <v>83</v>
      </c>
      <c r="R424" s="375"/>
      <c r="S424" s="394" t="s">
        <v>0</v>
      </c>
      <c r="T424" s="396" t="s">
        <v>76</v>
      </c>
      <c r="U424" s="396"/>
      <c r="V424" s="397" t="s">
        <v>75</v>
      </c>
      <c r="W424" s="160" t="s">
        <v>4</v>
      </c>
      <c r="X424" s="379"/>
      <c r="Y424" s="399" t="s">
        <v>0</v>
      </c>
      <c r="Z424" s="401" t="s">
        <v>76</v>
      </c>
      <c r="AA424" s="401"/>
      <c r="AB424" s="402" t="s">
        <v>75</v>
      </c>
      <c r="AC424" s="121" t="s">
        <v>4</v>
      </c>
    </row>
    <row r="425" spans="1:29" s="128" customFormat="1" ht="22.5" customHeight="1">
      <c r="A425" s="414">
        <v>29</v>
      </c>
      <c r="B425" s="415"/>
      <c r="C425" s="418"/>
      <c r="D425" s="419"/>
      <c r="E425" s="324"/>
      <c r="F425" s="409"/>
      <c r="G425" s="411"/>
      <c r="H425" s="395"/>
      <c r="I425" s="315"/>
      <c r="J425" s="385"/>
      <c r="K425" s="385"/>
      <c r="L425" s="387"/>
      <c r="M425" s="389"/>
      <c r="N425" s="391"/>
      <c r="O425" s="385"/>
      <c r="P425" s="387"/>
      <c r="Q425" s="393"/>
      <c r="R425" s="376"/>
      <c r="S425" s="395"/>
      <c r="T425" s="122" t="s">
        <v>5</v>
      </c>
      <c r="U425" s="123" t="s">
        <v>6</v>
      </c>
      <c r="V425" s="398"/>
      <c r="W425" s="161" t="s">
        <v>86</v>
      </c>
      <c r="X425" s="380"/>
      <c r="Y425" s="400"/>
      <c r="Z425" s="125" t="s">
        <v>5</v>
      </c>
      <c r="AA425" s="126" t="s">
        <v>6</v>
      </c>
      <c r="AB425" s="403"/>
      <c r="AC425" s="127" t="s">
        <v>86</v>
      </c>
    </row>
    <row r="426" spans="1:29" ht="16.5" customHeight="1">
      <c r="A426" s="416"/>
      <c r="B426" s="417"/>
      <c r="C426" s="420"/>
      <c r="D426" s="421"/>
      <c r="E426" s="129"/>
      <c r="F426" s="130"/>
      <c r="G426" s="131"/>
      <c r="H426" s="422" t="s">
        <v>79</v>
      </c>
      <c r="I426" s="424" t="s">
        <v>87</v>
      </c>
      <c r="J426" s="425">
        <f>SUMIFS(W426:W436,R426:R436,"北")</f>
        <v>0</v>
      </c>
      <c r="K426" s="426" t="str">
        <f>IF(J426="","",J426/$W$437)</f>
        <v/>
      </c>
      <c r="L426" s="359" t="str">
        <f>IF(J426="","",IF(K426=100%,"",$G$2))</f>
        <v/>
      </c>
      <c r="M426" s="427" t="str">
        <f>IF(J426="","",IF(K426=100%,100%,K426-L426))</f>
        <v/>
      </c>
      <c r="N426" s="428">
        <f>SUMIFS(AC426:AC436,X426:X436,"北")</f>
        <v>0</v>
      </c>
      <c r="O426" s="339" t="str">
        <f>IF(N426="","",N426/AC437)</f>
        <v/>
      </c>
      <c r="P426" s="359" t="str">
        <f>IF(N426="","",IF(O426=100%,"",$G$2))</f>
        <v/>
      </c>
      <c r="Q426" s="429" t="str">
        <f>IF(N426="","",IF(O426=100%,100%,O426-P426))</f>
        <v/>
      </c>
      <c r="R426" s="132"/>
      <c r="S426" s="159"/>
      <c r="T426" s="99">
        <f>INDEX(建具一覧表!$B$4:$D$163,MATCH($S426,建具一覧表!$B$4:$B$163,FALSE),2)</f>
        <v>0</v>
      </c>
      <c r="U426" s="99">
        <f>INDEX(建具一覧表!$B$4:$D$163,MATCH($S426,建具一覧表!$B$4:$B$163,FALSE),3)</f>
        <v>0</v>
      </c>
      <c r="V426" s="134"/>
      <c r="W426" s="100">
        <f>T426*U426*V426</f>
        <v>0</v>
      </c>
      <c r="X426" s="183"/>
      <c r="Y426" s="135"/>
      <c r="Z426" s="101">
        <f>INDEX(建具一覧表!$H$4:$J$163,MATCH($Y426,建具一覧表!$H$4:$H$163,FALSE),2)</f>
        <v>0</v>
      </c>
      <c r="AA426" s="101">
        <f>INDEX(建具一覧表!$H$4:$J$16343,MATCH($Y426,建具一覧表!$H$4:$H$163,FALSE),3)</f>
        <v>0</v>
      </c>
      <c r="AB426" s="176"/>
      <c r="AC426" s="102">
        <f t="shared" ref="AC426:AC436" si="498">Z426*AA426*AB426</f>
        <v>0</v>
      </c>
    </row>
    <row r="427" spans="1:29" ht="16.5" customHeight="1">
      <c r="A427" s="416"/>
      <c r="B427" s="417"/>
      <c r="C427" s="420"/>
      <c r="D427" s="421"/>
      <c r="E427" s="137"/>
      <c r="F427" s="138"/>
      <c r="G427" s="139"/>
      <c r="H427" s="423"/>
      <c r="I427" s="349"/>
      <c r="J427" s="351"/>
      <c r="K427" s="352"/>
      <c r="L427" s="359"/>
      <c r="M427" s="355"/>
      <c r="N427" s="356"/>
      <c r="O427" s="368"/>
      <c r="P427" s="359"/>
      <c r="Q427" s="430"/>
      <c r="R427" s="140"/>
      <c r="S427" s="141"/>
      <c r="T427" s="103">
        <f>INDEX(建具一覧表!$B$4:$D$163,MATCH($S427,建具一覧表!$B$4:$B$163,FALSE),2)</f>
        <v>0</v>
      </c>
      <c r="U427" s="103">
        <f>INDEX(建具一覧表!$B$4:$D$163,MATCH($S427,建具一覧表!$B$4:$B$163,FALSE),3)</f>
        <v>0</v>
      </c>
      <c r="V427" s="142"/>
      <c r="W427" s="104">
        <f t="shared" ref="W427:W436" si="499">T427*U427*V427</f>
        <v>0</v>
      </c>
      <c r="X427" s="184"/>
      <c r="Y427" s="143"/>
      <c r="Z427" s="105">
        <f>INDEX(建具一覧表!$H$4:$J$163,MATCH($Y427,建具一覧表!$H$4:$H$163,FALSE),2)</f>
        <v>0</v>
      </c>
      <c r="AA427" s="105">
        <f>INDEX(建具一覧表!$H$4:$J$16343,MATCH($Y427,建具一覧表!$H$4:$H$163,FALSE),3)</f>
        <v>0</v>
      </c>
      <c r="AB427" s="177"/>
      <c r="AC427" s="106">
        <f t="shared" si="498"/>
        <v>0</v>
      </c>
    </row>
    <row r="428" spans="1:29" ht="16.5" customHeight="1">
      <c r="A428" s="416"/>
      <c r="B428" s="417"/>
      <c r="C428" s="420"/>
      <c r="D428" s="421"/>
      <c r="E428" s="137"/>
      <c r="F428" s="138"/>
      <c r="G428" s="139"/>
      <c r="H428" s="423"/>
      <c r="I428" s="349" t="s">
        <v>88</v>
      </c>
      <c r="J428" s="351">
        <f>SUMIFS(W426:W436,R426:R436,"東")</f>
        <v>0</v>
      </c>
      <c r="K428" s="352" t="str">
        <f>IF(J428="","",J428/$W$437)</f>
        <v/>
      </c>
      <c r="L428" s="353" t="str">
        <f t="shared" ref="L428" si="500">IF(J428="","",IF(K428=100%,"",$G$2))</f>
        <v/>
      </c>
      <c r="M428" s="355" t="str">
        <f>IF(J428="","",IF(K428=100%,100%,K428-L428))</f>
        <v/>
      </c>
      <c r="N428" s="356">
        <f>SUMIFS(AC426:AC436,X426:X436,"東")</f>
        <v>0</v>
      </c>
      <c r="O428" s="357" t="str">
        <f>IF(N428="","",N428/AC437)</f>
        <v/>
      </c>
      <c r="P428" s="359" t="str">
        <f t="shared" ref="P428" si="501">IF(N428="","",IF(O428=100%,"",$G$2))</f>
        <v/>
      </c>
      <c r="Q428" s="360" t="str">
        <f t="shared" ref="Q428" si="502">IF(N428="","",IF(O428=100%,100%,O428-P428))</f>
        <v/>
      </c>
      <c r="R428" s="140"/>
      <c r="S428" s="141"/>
      <c r="T428" s="103">
        <f>INDEX(建具一覧表!$B$4:$D$163,MATCH($S428,建具一覧表!$B$4:$B$163,FALSE),2)</f>
        <v>0</v>
      </c>
      <c r="U428" s="103">
        <f>INDEX(建具一覧表!$B$4:$D$163,MATCH($S428,建具一覧表!$B$4:$B$163,FALSE),3)</f>
        <v>0</v>
      </c>
      <c r="V428" s="142"/>
      <c r="W428" s="104">
        <f t="shared" si="499"/>
        <v>0</v>
      </c>
      <c r="X428" s="184"/>
      <c r="Y428" s="143"/>
      <c r="Z428" s="105">
        <f>INDEX(建具一覧表!$H$4:$J$163,MATCH($Y428,建具一覧表!$H$4:$H$163,FALSE),2)</f>
        <v>0</v>
      </c>
      <c r="AA428" s="105">
        <f>INDEX(建具一覧表!$H$4:$J$16343,MATCH($Y428,建具一覧表!$H$4:$H$163,FALSE),3)</f>
        <v>0</v>
      </c>
      <c r="AB428" s="177"/>
      <c r="AC428" s="106">
        <f t="shared" si="498"/>
        <v>0</v>
      </c>
    </row>
    <row r="429" spans="1:29" ht="16.5" customHeight="1">
      <c r="A429" s="369" t="s">
        <v>85</v>
      </c>
      <c r="B429" s="370"/>
      <c r="C429" s="370"/>
      <c r="D429" s="371"/>
      <c r="E429" s="137"/>
      <c r="F429" s="138"/>
      <c r="G429" s="139"/>
      <c r="H429" s="423"/>
      <c r="I429" s="349"/>
      <c r="J429" s="351"/>
      <c r="K429" s="352"/>
      <c r="L429" s="354"/>
      <c r="M429" s="355"/>
      <c r="N429" s="356"/>
      <c r="O429" s="368"/>
      <c r="P429" s="359"/>
      <c r="Q429" s="361"/>
      <c r="R429" s="140"/>
      <c r="S429" s="141"/>
      <c r="T429" s="103">
        <f>INDEX(建具一覧表!$B$4:$D$163,MATCH($S429,建具一覧表!$B$4:$B$163,FALSE),2)</f>
        <v>0</v>
      </c>
      <c r="U429" s="103">
        <f>INDEX(建具一覧表!$B$4:$D$163,MATCH($S429,建具一覧表!$B$4:$B$163,FALSE),3)</f>
        <v>0</v>
      </c>
      <c r="V429" s="142"/>
      <c r="W429" s="104">
        <f t="shared" si="499"/>
        <v>0</v>
      </c>
      <c r="X429" s="184"/>
      <c r="Y429" s="143"/>
      <c r="Z429" s="105">
        <f>INDEX(建具一覧表!$H$4:$J$163,MATCH($Y429,建具一覧表!$H$4:$H$163,FALSE),2)</f>
        <v>0</v>
      </c>
      <c r="AA429" s="105">
        <f>INDEX(建具一覧表!$H$4:$J$16343,MATCH($Y429,建具一覧表!$H$4:$H$163,FALSE),3)</f>
        <v>0</v>
      </c>
      <c r="AB429" s="177"/>
      <c r="AC429" s="106">
        <f t="shared" si="498"/>
        <v>0</v>
      </c>
    </row>
    <row r="430" spans="1:29" ht="16.5" customHeight="1">
      <c r="A430" s="372"/>
      <c r="B430" s="373"/>
      <c r="C430" s="373"/>
      <c r="D430" s="374"/>
      <c r="E430" s="137"/>
      <c r="F430" s="138"/>
      <c r="G430" s="139"/>
      <c r="H430" s="423"/>
      <c r="I430" s="349" t="s">
        <v>7</v>
      </c>
      <c r="J430" s="351">
        <f>SUMIFS(W426:W436,R426:R436,"南")</f>
        <v>0</v>
      </c>
      <c r="K430" s="352" t="str">
        <f>IF(J430="","",J430/$W$437)</f>
        <v/>
      </c>
      <c r="L430" s="353" t="str">
        <f t="shared" ref="L430" si="503">IF(J430="","",IF(K430=100%,"",$G$2))</f>
        <v/>
      </c>
      <c r="M430" s="355" t="str">
        <f t="shared" ref="M430" si="504">IF(J430="","",IF(K430=100%,100%,K430-L430))</f>
        <v/>
      </c>
      <c r="N430" s="356">
        <f>SUMIFS(AC426:AC436,X426:X436,"南")</f>
        <v>0</v>
      </c>
      <c r="O430" s="357" t="str">
        <f>IF(N430="","",N430/AC437)</f>
        <v/>
      </c>
      <c r="P430" s="359" t="str">
        <f t="shared" ref="P430" si="505">IF(N430="","",IF(O430=100%,"",$G$2))</f>
        <v/>
      </c>
      <c r="Q430" s="360" t="str">
        <f t="shared" ref="Q430" si="506">IF(N430="","",IF(O430=100%,100%,O430-P430))</f>
        <v/>
      </c>
      <c r="R430" s="140"/>
      <c r="S430" s="141"/>
      <c r="T430" s="103">
        <f>INDEX(建具一覧表!$B$4:$D$163,MATCH($S430,建具一覧表!$B$4:$B$163,FALSE),2)</f>
        <v>0</v>
      </c>
      <c r="U430" s="103">
        <f>INDEX(建具一覧表!$B$4:$D$163,MATCH($S430,建具一覧表!$B$4:$B$163,FALSE),3)</f>
        <v>0</v>
      </c>
      <c r="V430" s="142"/>
      <c r="W430" s="104">
        <f t="shared" si="499"/>
        <v>0</v>
      </c>
      <c r="X430" s="184"/>
      <c r="Y430" s="143"/>
      <c r="Z430" s="105">
        <f>INDEX(建具一覧表!$H$4:$J$163,MATCH($Y430,建具一覧表!$H$4:$H$163,FALSE),2)</f>
        <v>0</v>
      </c>
      <c r="AA430" s="105">
        <f>INDEX(建具一覧表!$H$4:$J$16343,MATCH($Y430,建具一覧表!$H$4:$H$163,FALSE),3)</f>
        <v>0</v>
      </c>
      <c r="AB430" s="177"/>
      <c r="AC430" s="106">
        <f t="shared" si="498"/>
        <v>0</v>
      </c>
    </row>
    <row r="431" spans="1:29" ht="16.5" customHeight="1">
      <c r="A431" s="144"/>
      <c r="B431" s="145"/>
      <c r="C431" s="145"/>
      <c r="D431" s="146"/>
      <c r="E431" s="137"/>
      <c r="F431" s="138"/>
      <c r="G431" s="139"/>
      <c r="H431" s="423"/>
      <c r="I431" s="349"/>
      <c r="J431" s="351"/>
      <c r="K431" s="352"/>
      <c r="L431" s="354"/>
      <c r="M431" s="355"/>
      <c r="N431" s="356"/>
      <c r="O431" s="368"/>
      <c r="P431" s="359"/>
      <c r="Q431" s="361"/>
      <c r="R431" s="140"/>
      <c r="S431" s="141"/>
      <c r="T431" s="103">
        <f>INDEX(建具一覧表!$B$4:$D$163,MATCH($S431,建具一覧表!$B$4:$B$163,FALSE),2)</f>
        <v>0</v>
      </c>
      <c r="U431" s="103">
        <f>INDEX(建具一覧表!$B$4:$D$163,MATCH($S431,建具一覧表!$B$4:$B$163,FALSE),3)</f>
        <v>0</v>
      </c>
      <c r="V431" s="142"/>
      <c r="W431" s="104">
        <f t="shared" si="499"/>
        <v>0</v>
      </c>
      <c r="X431" s="184"/>
      <c r="Y431" s="143"/>
      <c r="Z431" s="105">
        <f>INDEX(建具一覧表!$H$4:$J$163,MATCH($Y431,建具一覧表!$H$4:$H$163,FALSE),2)</f>
        <v>0</v>
      </c>
      <c r="AA431" s="105">
        <f>INDEX(建具一覧表!$H$4:$J$16343,MATCH($Y431,建具一覧表!$H$4:$H$163,FALSE),3)</f>
        <v>0</v>
      </c>
      <c r="AB431" s="177"/>
      <c r="AC431" s="106">
        <f t="shared" si="498"/>
        <v>0</v>
      </c>
    </row>
    <row r="432" spans="1:29" ht="16.5" customHeight="1">
      <c r="A432" s="144"/>
      <c r="B432" s="145"/>
      <c r="C432" s="145"/>
      <c r="D432" s="146"/>
      <c r="E432" s="137"/>
      <c r="F432" s="138"/>
      <c r="G432" s="139"/>
      <c r="H432" s="423"/>
      <c r="I432" s="349" t="s">
        <v>8</v>
      </c>
      <c r="J432" s="351">
        <f>SUMIFS(W426:W436,R426:R436,"西")</f>
        <v>0</v>
      </c>
      <c r="K432" s="352" t="str">
        <f>IF(J432="","",J432/$W$437)</f>
        <v/>
      </c>
      <c r="L432" s="353" t="str">
        <f t="shared" ref="L432" si="507">IF(J432="","",IF(K432=100%,"",$G$2))</f>
        <v/>
      </c>
      <c r="M432" s="355" t="str">
        <f t="shared" ref="M432" si="508">IF(J432="","",IF(K432=100%,100%,K432-L432))</f>
        <v/>
      </c>
      <c r="N432" s="356">
        <f>SUMIFS(AC426:AC436,X426:X436,"西")</f>
        <v>0</v>
      </c>
      <c r="O432" s="357" t="str">
        <f>IF(N432="","",N432/AC437)</f>
        <v/>
      </c>
      <c r="P432" s="359" t="str">
        <f t="shared" ref="P432" si="509">IF(N432="","",IF(O432=100%,"",$G$2))</f>
        <v/>
      </c>
      <c r="Q432" s="360" t="str">
        <f t="shared" ref="Q432" si="510">IF(N432="","",IF(O432=100%,100%,O432-P432))</f>
        <v/>
      </c>
      <c r="R432" s="140"/>
      <c r="S432" s="141"/>
      <c r="T432" s="103">
        <f>INDEX(建具一覧表!$B$4:$D$163,MATCH($S432,建具一覧表!$B$4:$B$163,FALSE),2)</f>
        <v>0</v>
      </c>
      <c r="U432" s="103">
        <f>INDEX(建具一覧表!$B$4:$D$163,MATCH($S432,建具一覧表!$B$4:$B$163,FALSE),3)</f>
        <v>0</v>
      </c>
      <c r="V432" s="142"/>
      <c r="W432" s="104">
        <f t="shared" si="499"/>
        <v>0</v>
      </c>
      <c r="X432" s="184"/>
      <c r="Y432" s="143"/>
      <c r="Z432" s="105">
        <f>INDEX(建具一覧表!$H$4:$J$163,MATCH($Y432,建具一覧表!$H$4:$H$163,FALSE),2)</f>
        <v>0</v>
      </c>
      <c r="AA432" s="105">
        <f>INDEX(建具一覧表!$H$4:$J$16343,MATCH($Y432,建具一覧表!$H$4:$H$163,FALSE),3)</f>
        <v>0</v>
      </c>
      <c r="AB432" s="177"/>
      <c r="AC432" s="106">
        <f t="shared" si="498"/>
        <v>0</v>
      </c>
    </row>
    <row r="433" spans="1:29" ht="16.5" customHeight="1">
      <c r="A433" s="144"/>
      <c r="B433" s="145"/>
      <c r="C433" s="145"/>
      <c r="D433" s="146"/>
      <c r="E433" s="137"/>
      <c r="F433" s="138"/>
      <c r="G433" s="139"/>
      <c r="H433" s="423"/>
      <c r="I433" s="350"/>
      <c r="J433" s="351"/>
      <c r="K433" s="352"/>
      <c r="L433" s="354"/>
      <c r="M433" s="355"/>
      <c r="N433" s="356"/>
      <c r="O433" s="358"/>
      <c r="P433" s="359"/>
      <c r="Q433" s="361"/>
      <c r="R433" s="140"/>
      <c r="S433" s="141"/>
      <c r="T433" s="103">
        <f>INDEX(建具一覧表!$B$4:$D$163,MATCH($S433,建具一覧表!$B$4:$B$163,FALSE),2)</f>
        <v>0</v>
      </c>
      <c r="U433" s="103">
        <f>INDEX(建具一覧表!$B$4:$D$163,MATCH($S433,建具一覧表!$B$4:$B$163,FALSE),3)</f>
        <v>0</v>
      </c>
      <c r="V433" s="142"/>
      <c r="W433" s="104">
        <f t="shared" si="499"/>
        <v>0</v>
      </c>
      <c r="X433" s="184"/>
      <c r="Y433" s="143"/>
      <c r="Z433" s="105">
        <f>INDEX(建具一覧表!$H$4:$J$163,MATCH($Y433,建具一覧表!$H$4:$H$163,FALSE),2)</f>
        <v>0</v>
      </c>
      <c r="AA433" s="105">
        <f>INDEX(建具一覧表!$H$4:$J$16343,MATCH($Y433,建具一覧表!$H$4:$H$163,FALSE),3)</f>
        <v>0</v>
      </c>
      <c r="AB433" s="177"/>
      <c r="AC433" s="106">
        <f t="shared" si="498"/>
        <v>0</v>
      </c>
    </row>
    <row r="434" spans="1:29" ht="16.5" customHeight="1">
      <c r="A434" s="144"/>
      <c r="B434" s="145"/>
      <c r="C434" s="145"/>
      <c r="D434" s="146"/>
      <c r="E434" s="137"/>
      <c r="F434" s="138"/>
      <c r="G434" s="139"/>
      <c r="H434" s="423"/>
      <c r="I434" s="349" t="s">
        <v>89</v>
      </c>
      <c r="J434" s="351">
        <f>SUMIFS(W426:W436,R426:R436,"真上")</f>
        <v>0</v>
      </c>
      <c r="K434" s="352" t="str">
        <f>IF(J434="","",J434/$W$437)</f>
        <v/>
      </c>
      <c r="L434" s="353" t="str">
        <f t="shared" ref="L434" si="511">IF(J434="","",IF(K434=100%,"",$G$2))</f>
        <v/>
      </c>
      <c r="M434" s="355" t="str">
        <f t="shared" ref="M434" si="512">IF(J434="","",IF(K434=100%,100%,K434-L434))</f>
        <v/>
      </c>
      <c r="N434" s="356">
        <f>SUMIFS(AC426:AC436,X426:X436,"真上")</f>
        <v>0</v>
      </c>
      <c r="O434" s="357" t="str">
        <f>IF(N434="","",N434/AC439)</f>
        <v/>
      </c>
      <c r="P434" s="359" t="str">
        <f t="shared" ref="P434" si="513">IF(N434="","",IF(O434=100%,"",$G$2))</f>
        <v/>
      </c>
      <c r="Q434" s="360" t="str">
        <f t="shared" ref="Q434" si="514">IF(N434="","",IF(O434=100%,100%,O434-P434))</f>
        <v/>
      </c>
      <c r="R434" s="140"/>
      <c r="S434" s="141"/>
      <c r="T434" s="103">
        <f>INDEX(建具一覧表!$B$4:$D$163,MATCH($S434,建具一覧表!$B$4:$B$163,FALSE),2)</f>
        <v>0</v>
      </c>
      <c r="U434" s="103">
        <f>INDEX(建具一覧表!$B$4:$D$163,MATCH($S434,建具一覧表!$B$4:$B$163,FALSE),3)</f>
        <v>0</v>
      </c>
      <c r="V434" s="142"/>
      <c r="W434" s="104">
        <f t="shared" si="499"/>
        <v>0</v>
      </c>
      <c r="X434" s="184"/>
      <c r="Y434" s="143"/>
      <c r="Z434" s="105">
        <f>INDEX(建具一覧表!$H$4:$J$163,MATCH($Y434,建具一覧表!$H$4:$H$163,FALSE),2)</f>
        <v>0</v>
      </c>
      <c r="AA434" s="105">
        <f>INDEX(建具一覧表!$H$4:$J$16343,MATCH($Y434,建具一覧表!$H$4:$H$163,FALSE),3)</f>
        <v>0</v>
      </c>
      <c r="AB434" s="177"/>
      <c r="AC434" s="106">
        <f t="shared" si="498"/>
        <v>0</v>
      </c>
    </row>
    <row r="435" spans="1:29" ht="16.5" customHeight="1">
      <c r="A435" s="144"/>
      <c r="B435" s="145"/>
      <c r="C435" s="145"/>
      <c r="D435" s="146"/>
      <c r="E435" s="137"/>
      <c r="F435" s="138"/>
      <c r="G435" s="139"/>
      <c r="H435" s="423"/>
      <c r="I435" s="350"/>
      <c r="J435" s="362"/>
      <c r="K435" s="363"/>
      <c r="L435" s="364"/>
      <c r="M435" s="365"/>
      <c r="N435" s="366"/>
      <c r="O435" s="358"/>
      <c r="P435" s="359"/>
      <c r="Q435" s="367"/>
      <c r="R435" s="140"/>
      <c r="S435" s="141"/>
      <c r="T435" s="103">
        <f>INDEX(建具一覧表!$B$4:$D$163,MATCH($S435,建具一覧表!$B$4:$B$163,FALSE),2)</f>
        <v>0</v>
      </c>
      <c r="U435" s="103">
        <f>INDEX(建具一覧表!$B$4:$D$163,MATCH($S435,建具一覧表!$B$4:$B$163,FALSE),3)</f>
        <v>0</v>
      </c>
      <c r="V435" s="142"/>
      <c r="W435" s="104">
        <f t="shared" si="499"/>
        <v>0</v>
      </c>
      <c r="X435" s="184"/>
      <c r="Y435" s="143"/>
      <c r="Z435" s="105">
        <f>INDEX(建具一覧表!$H$4:$J$163,MATCH($Y435,建具一覧表!$H$4:$H$163,FALSE),2)</f>
        <v>0</v>
      </c>
      <c r="AA435" s="105">
        <f>INDEX(建具一覧表!$H$4:$J$16343,MATCH($Y435,建具一覧表!$H$4:$H$163,FALSE),3)</f>
        <v>0</v>
      </c>
      <c r="AB435" s="177"/>
      <c r="AC435" s="106">
        <f t="shared" si="498"/>
        <v>0</v>
      </c>
    </row>
    <row r="436" spans="1:29" ht="16.5" customHeight="1">
      <c r="A436" s="144"/>
      <c r="B436" s="145"/>
      <c r="C436" s="145"/>
      <c r="D436" s="146"/>
      <c r="E436" s="147"/>
      <c r="F436" s="148"/>
      <c r="G436" s="149"/>
      <c r="H436" s="333" t="s">
        <v>90</v>
      </c>
      <c r="I436" s="335"/>
      <c r="J436" s="337">
        <f>SUM(J426:J435)</f>
        <v>0</v>
      </c>
      <c r="K436" s="339" t="e">
        <f>W437/F437</f>
        <v>#DIV/0!</v>
      </c>
      <c r="L436" s="341">
        <f>$G$2</f>
        <v>0.03</v>
      </c>
      <c r="M436" s="343" t="e">
        <f>K436-$G$2</f>
        <v>#DIV/0!</v>
      </c>
      <c r="N436" s="345">
        <f>SUM(N426:N435)</f>
        <v>0</v>
      </c>
      <c r="O436" s="339" t="e">
        <f>AC437/G437</f>
        <v>#DIV/0!</v>
      </c>
      <c r="P436" s="341">
        <f>$G$2</f>
        <v>0.03</v>
      </c>
      <c r="Q436" s="347" t="str">
        <f>IF(N436="","",O436-$G$2)</f>
        <v/>
      </c>
      <c r="R436" s="150"/>
      <c r="S436" s="141"/>
      <c r="T436" s="107">
        <f>INDEX(建具一覧表!$B$4:$D$163,MATCH($S436,建具一覧表!$B$4:$B$163,FALSE),2)</f>
        <v>0</v>
      </c>
      <c r="U436" s="107">
        <f>INDEX(建具一覧表!$B$4:$D$163,MATCH($S436,建具一覧表!$B$4:$B$163,FALSE),3)</f>
        <v>0</v>
      </c>
      <c r="V436" s="151"/>
      <c r="W436" s="104">
        <f t="shared" si="499"/>
        <v>0</v>
      </c>
      <c r="X436" s="185"/>
      <c r="Y436" s="143"/>
      <c r="Z436" s="108">
        <f>INDEX(建具一覧表!$H$4:$J$163,MATCH($Y436,建具一覧表!$H$4:$H$163,FALSE),2)</f>
        <v>0</v>
      </c>
      <c r="AA436" s="108">
        <f>INDEX(建具一覧表!$H$4:$J$16343,MATCH($Y436,建具一覧表!$H$4:$H$163,FALSE),3)</f>
        <v>0</v>
      </c>
      <c r="AB436" s="178"/>
      <c r="AC436" s="106">
        <f t="shared" si="498"/>
        <v>0</v>
      </c>
    </row>
    <row r="437" spans="1:29" s="158" customFormat="1" ht="16.5" customHeight="1" thickBot="1">
      <c r="A437" s="162"/>
      <c r="B437" s="163"/>
      <c r="C437" s="163"/>
      <c r="D437" s="164"/>
      <c r="E437" s="155" t="s">
        <v>2</v>
      </c>
      <c r="F437" s="111">
        <f>SUM(F426:F436)</f>
        <v>0</v>
      </c>
      <c r="G437" s="112">
        <f>SUM(G425:G436)</f>
        <v>0</v>
      </c>
      <c r="H437" s="334"/>
      <c r="I437" s="336"/>
      <c r="J437" s="338"/>
      <c r="K437" s="340"/>
      <c r="L437" s="342"/>
      <c r="M437" s="344"/>
      <c r="N437" s="346"/>
      <c r="O437" s="340"/>
      <c r="P437" s="342"/>
      <c r="Q437" s="348"/>
      <c r="R437" s="186"/>
      <c r="S437" s="187"/>
      <c r="T437" s="157"/>
      <c r="U437" s="157"/>
      <c r="V437" s="179"/>
      <c r="W437" s="110">
        <f>SUM(W426:W436)</f>
        <v>0</v>
      </c>
      <c r="X437" s="186"/>
      <c r="Y437" s="156"/>
      <c r="Z437" s="157"/>
      <c r="AA437" s="157"/>
      <c r="AB437" s="179"/>
      <c r="AC437" s="109">
        <f>SUM(AC426:AC436)</f>
        <v>0</v>
      </c>
    </row>
    <row r="438" spans="1:29" s="119" customFormat="1" ht="17.25" customHeight="1" thickTop="1">
      <c r="A438" s="404" t="s">
        <v>84</v>
      </c>
      <c r="B438" s="405"/>
      <c r="C438" s="406" t="s">
        <v>1</v>
      </c>
      <c r="D438" s="407"/>
      <c r="E438" s="323" t="s">
        <v>68</v>
      </c>
      <c r="F438" s="408" t="s">
        <v>70</v>
      </c>
      <c r="G438" s="410" t="s">
        <v>71</v>
      </c>
      <c r="H438" s="412" t="s">
        <v>78</v>
      </c>
      <c r="I438" s="314" t="s">
        <v>72</v>
      </c>
      <c r="J438" s="413" t="s">
        <v>73</v>
      </c>
      <c r="K438" s="377"/>
      <c r="L438" s="377"/>
      <c r="M438" s="378"/>
      <c r="N438" s="413" t="s">
        <v>69</v>
      </c>
      <c r="O438" s="377"/>
      <c r="P438" s="377"/>
      <c r="Q438" s="377"/>
      <c r="R438" s="375" t="s">
        <v>72</v>
      </c>
      <c r="S438" s="377" t="s">
        <v>74</v>
      </c>
      <c r="T438" s="377"/>
      <c r="U438" s="377"/>
      <c r="V438" s="377"/>
      <c r="W438" s="378"/>
      <c r="X438" s="379" t="s">
        <v>72</v>
      </c>
      <c r="Y438" s="381" t="s">
        <v>77</v>
      </c>
      <c r="Z438" s="382"/>
      <c r="AA438" s="382"/>
      <c r="AB438" s="382"/>
      <c r="AC438" s="383"/>
    </row>
    <row r="439" spans="1:29" s="119" customFormat="1" ht="17.25" customHeight="1">
      <c r="A439" s="331"/>
      <c r="B439" s="332"/>
      <c r="C439" s="406"/>
      <c r="D439" s="407"/>
      <c r="E439" s="323"/>
      <c r="F439" s="408"/>
      <c r="G439" s="410"/>
      <c r="H439" s="412"/>
      <c r="I439" s="314"/>
      <c r="J439" s="384" t="s">
        <v>80</v>
      </c>
      <c r="K439" s="384" t="s">
        <v>81</v>
      </c>
      <c r="L439" s="386" t="s">
        <v>82</v>
      </c>
      <c r="M439" s="388" t="s">
        <v>83</v>
      </c>
      <c r="N439" s="390" t="s">
        <v>80</v>
      </c>
      <c r="O439" s="384" t="s">
        <v>81</v>
      </c>
      <c r="P439" s="386" t="s">
        <v>82</v>
      </c>
      <c r="Q439" s="392" t="s">
        <v>83</v>
      </c>
      <c r="R439" s="375"/>
      <c r="S439" s="394" t="s">
        <v>0</v>
      </c>
      <c r="T439" s="396" t="s">
        <v>76</v>
      </c>
      <c r="U439" s="396"/>
      <c r="V439" s="397" t="s">
        <v>75</v>
      </c>
      <c r="W439" s="160" t="s">
        <v>4</v>
      </c>
      <c r="X439" s="379"/>
      <c r="Y439" s="399" t="s">
        <v>0</v>
      </c>
      <c r="Z439" s="401" t="s">
        <v>76</v>
      </c>
      <c r="AA439" s="401"/>
      <c r="AB439" s="402" t="s">
        <v>75</v>
      </c>
      <c r="AC439" s="121" t="s">
        <v>4</v>
      </c>
    </row>
    <row r="440" spans="1:29" s="128" customFormat="1" ht="22.5" customHeight="1">
      <c r="A440" s="414">
        <v>30</v>
      </c>
      <c r="B440" s="415"/>
      <c r="C440" s="418"/>
      <c r="D440" s="419"/>
      <c r="E440" s="324"/>
      <c r="F440" s="409"/>
      <c r="G440" s="411"/>
      <c r="H440" s="395"/>
      <c r="I440" s="315"/>
      <c r="J440" s="385"/>
      <c r="K440" s="385"/>
      <c r="L440" s="387"/>
      <c r="M440" s="389"/>
      <c r="N440" s="391"/>
      <c r="O440" s="385"/>
      <c r="P440" s="387"/>
      <c r="Q440" s="393"/>
      <c r="R440" s="376"/>
      <c r="S440" s="395"/>
      <c r="T440" s="122" t="s">
        <v>5</v>
      </c>
      <c r="U440" s="123" t="s">
        <v>6</v>
      </c>
      <c r="V440" s="398"/>
      <c r="W440" s="161" t="s">
        <v>86</v>
      </c>
      <c r="X440" s="380"/>
      <c r="Y440" s="400"/>
      <c r="Z440" s="125" t="s">
        <v>5</v>
      </c>
      <c r="AA440" s="126" t="s">
        <v>6</v>
      </c>
      <c r="AB440" s="403"/>
      <c r="AC440" s="127" t="s">
        <v>86</v>
      </c>
    </row>
    <row r="441" spans="1:29" ht="16.5" customHeight="1">
      <c r="A441" s="416"/>
      <c r="B441" s="417"/>
      <c r="C441" s="420"/>
      <c r="D441" s="421"/>
      <c r="E441" s="129"/>
      <c r="F441" s="130"/>
      <c r="G441" s="131"/>
      <c r="H441" s="422" t="s">
        <v>79</v>
      </c>
      <c r="I441" s="424" t="s">
        <v>87</v>
      </c>
      <c r="J441" s="425">
        <f>SUMIFS(W441:W451,R441:R451,"北")</f>
        <v>0</v>
      </c>
      <c r="K441" s="426" t="str">
        <f>IF(J441="","",J441/$W$452)</f>
        <v/>
      </c>
      <c r="L441" s="359" t="str">
        <f>IF(J441="","",IF(K441=100%,"",$G$2))</f>
        <v/>
      </c>
      <c r="M441" s="427" t="str">
        <f>IF(J441="","",IF(K441=100%,100%,K441-L441))</f>
        <v/>
      </c>
      <c r="N441" s="428">
        <f>SUMIFS(AC441:AC451,X441:X451,"北")</f>
        <v>0</v>
      </c>
      <c r="O441" s="339" t="str">
        <f>IF(N441="","",N441/AC452)</f>
        <v/>
      </c>
      <c r="P441" s="359" t="str">
        <f>IF(N441="","",IF(O441=100%,"",$G$2))</f>
        <v/>
      </c>
      <c r="Q441" s="429" t="str">
        <f>IF(N441="","",IF(O441=100%,100%,O441-P441))</f>
        <v/>
      </c>
      <c r="R441" s="132"/>
      <c r="S441" s="159"/>
      <c r="T441" s="99">
        <f>INDEX(建具一覧表!$B$4:$D$163,MATCH($S441,建具一覧表!$B$4:$B$163,FALSE),2)</f>
        <v>0</v>
      </c>
      <c r="U441" s="99">
        <f>INDEX(建具一覧表!$B$4:$D$163,MATCH($S441,建具一覧表!$B$4:$B$163,FALSE),3)</f>
        <v>0</v>
      </c>
      <c r="V441" s="134"/>
      <c r="W441" s="100">
        <f>T441*U441*V441</f>
        <v>0</v>
      </c>
      <c r="X441" s="183"/>
      <c r="Y441" s="135"/>
      <c r="Z441" s="101">
        <f>INDEX(建具一覧表!$H$4:$J$163,MATCH($Y441,建具一覧表!$H$4:$H$163,FALSE),2)</f>
        <v>0</v>
      </c>
      <c r="AA441" s="101">
        <f>INDEX(建具一覧表!$H$4:$J$16343,MATCH($Y441,建具一覧表!$H$4:$H$163,FALSE),3)</f>
        <v>0</v>
      </c>
      <c r="AB441" s="176"/>
      <c r="AC441" s="102">
        <f t="shared" ref="AC441:AC451" si="515">Z441*AA441*AB441</f>
        <v>0</v>
      </c>
    </row>
    <row r="442" spans="1:29" ht="16.5" customHeight="1">
      <c r="A442" s="416"/>
      <c r="B442" s="417"/>
      <c r="C442" s="420"/>
      <c r="D442" s="421"/>
      <c r="E442" s="137"/>
      <c r="F442" s="138"/>
      <c r="G442" s="139"/>
      <c r="H442" s="423"/>
      <c r="I442" s="349"/>
      <c r="J442" s="351"/>
      <c r="K442" s="352"/>
      <c r="L442" s="359"/>
      <c r="M442" s="355"/>
      <c r="N442" s="356"/>
      <c r="O442" s="368"/>
      <c r="P442" s="359"/>
      <c r="Q442" s="430"/>
      <c r="R442" s="140"/>
      <c r="S442" s="141"/>
      <c r="T442" s="103">
        <f>INDEX(建具一覧表!$B$4:$D$163,MATCH($S442,建具一覧表!$B$4:$B$163,FALSE),2)</f>
        <v>0</v>
      </c>
      <c r="U442" s="103">
        <f>INDEX(建具一覧表!$B$4:$D$163,MATCH($S442,建具一覧表!$B$4:$B$163,FALSE),3)</f>
        <v>0</v>
      </c>
      <c r="V442" s="142"/>
      <c r="W442" s="104">
        <f t="shared" ref="W442:W451" si="516">T442*U442*V442</f>
        <v>0</v>
      </c>
      <c r="X442" s="184"/>
      <c r="Y442" s="143"/>
      <c r="Z442" s="105">
        <f>INDEX(建具一覧表!$H$4:$J$163,MATCH($Y442,建具一覧表!$H$4:$H$163,FALSE),2)</f>
        <v>0</v>
      </c>
      <c r="AA442" s="105">
        <f>INDEX(建具一覧表!$H$4:$J$16343,MATCH($Y442,建具一覧表!$H$4:$H$163,FALSE),3)</f>
        <v>0</v>
      </c>
      <c r="AB442" s="177"/>
      <c r="AC442" s="106">
        <f t="shared" si="515"/>
        <v>0</v>
      </c>
    </row>
    <row r="443" spans="1:29" ht="16.5" customHeight="1">
      <c r="A443" s="416"/>
      <c r="B443" s="417"/>
      <c r="C443" s="420"/>
      <c r="D443" s="421"/>
      <c r="E443" s="137"/>
      <c r="F443" s="138"/>
      <c r="G443" s="139"/>
      <c r="H443" s="423"/>
      <c r="I443" s="349" t="s">
        <v>88</v>
      </c>
      <c r="J443" s="351">
        <f>SUMIFS(W441:W451,R441:R451,"東")</f>
        <v>0</v>
      </c>
      <c r="K443" s="352" t="str">
        <f>IF(J443="","",J443/$W$452)</f>
        <v/>
      </c>
      <c r="L443" s="353" t="str">
        <f t="shared" ref="L443" si="517">IF(J443="","",IF(K443=100%,"",$G$2))</f>
        <v/>
      </c>
      <c r="M443" s="355" t="str">
        <f>IF(J443="","",IF(K443=100%,100%,K443-L443))</f>
        <v/>
      </c>
      <c r="N443" s="356">
        <f>SUMIFS(AC441:AC451,X441:X451,"東")</f>
        <v>0</v>
      </c>
      <c r="O443" s="357" t="str">
        <f>IF(N443="","",N443/AC452)</f>
        <v/>
      </c>
      <c r="P443" s="359" t="str">
        <f t="shared" ref="P443" si="518">IF(N443="","",IF(O443=100%,"",$G$2))</f>
        <v/>
      </c>
      <c r="Q443" s="360" t="str">
        <f t="shared" ref="Q443" si="519">IF(N443="","",IF(O443=100%,100%,O443-P443))</f>
        <v/>
      </c>
      <c r="R443" s="140"/>
      <c r="S443" s="141"/>
      <c r="T443" s="103">
        <f>INDEX(建具一覧表!$B$4:$D$163,MATCH($S443,建具一覧表!$B$4:$B$163,FALSE),2)</f>
        <v>0</v>
      </c>
      <c r="U443" s="103">
        <f>INDEX(建具一覧表!$B$4:$D$163,MATCH($S443,建具一覧表!$B$4:$B$163,FALSE),3)</f>
        <v>0</v>
      </c>
      <c r="V443" s="142"/>
      <c r="W443" s="104">
        <f t="shared" si="516"/>
        <v>0</v>
      </c>
      <c r="X443" s="184"/>
      <c r="Y443" s="143"/>
      <c r="Z443" s="105">
        <f>INDEX(建具一覧表!$H$4:$J$163,MATCH($Y443,建具一覧表!$H$4:$H$163,FALSE),2)</f>
        <v>0</v>
      </c>
      <c r="AA443" s="105">
        <f>INDEX(建具一覧表!$H$4:$J$16343,MATCH($Y443,建具一覧表!$H$4:$H$163,FALSE),3)</f>
        <v>0</v>
      </c>
      <c r="AB443" s="177"/>
      <c r="AC443" s="106">
        <f t="shared" si="515"/>
        <v>0</v>
      </c>
    </row>
    <row r="444" spans="1:29" ht="16.5" customHeight="1">
      <c r="A444" s="369" t="s">
        <v>85</v>
      </c>
      <c r="B444" s="370"/>
      <c r="C444" s="370"/>
      <c r="D444" s="371"/>
      <c r="E444" s="137"/>
      <c r="F444" s="138"/>
      <c r="G444" s="139"/>
      <c r="H444" s="423"/>
      <c r="I444" s="349"/>
      <c r="J444" s="351"/>
      <c r="K444" s="352"/>
      <c r="L444" s="354"/>
      <c r="M444" s="355"/>
      <c r="N444" s="356"/>
      <c r="O444" s="368"/>
      <c r="P444" s="359"/>
      <c r="Q444" s="361"/>
      <c r="R444" s="140"/>
      <c r="S444" s="141"/>
      <c r="T444" s="103">
        <f>INDEX(建具一覧表!$B$4:$D$163,MATCH($S444,建具一覧表!$B$4:$B$163,FALSE),2)</f>
        <v>0</v>
      </c>
      <c r="U444" s="103">
        <f>INDEX(建具一覧表!$B$4:$D$163,MATCH($S444,建具一覧表!$B$4:$B$163,FALSE),3)</f>
        <v>0</v>
      </c>
      <c r="V444" s="142"/>
      <c r="W444" s="104">
        <f t="shared" si="516"/>
        <v>0</v>
      </c>
      <c r="X444" s="184"/>
      <c r="Y444" s="143"/>
      <c r="Z444" s="105">
        <f>INDEX(建具一覧表!$H$4:$J$163,MATCH($Y444,建具一覧表!$H$4:$H$163,FALSE),2)</f>
        <v>0</v>
      </c>
      <c r="AA444" s="105">
        <f>INDEX(建具一覧表!$H$4:$J$16343,MATCH($Y444,建具一覧表!$H$4:$H$163,FALSE),3)</f>
        <v>0</v>
      </c>
      <c r="AB444" s="177"/>
      <c r="AC444" s="106">
        <f t="shared" si="515"/>
        <v>0</v>
      </c>
    </row>
    <row r="445" spans="1:29" ht="16.5" customHeight="1">
      <c r="A445" s="372"/>
      <c r="B445" s="373"/>
      <c r="C445" s="373"/>
      <c r="D445" s="374"/>
      <c r="E445" s="137"/>
      <c r="F445" s="138"/>
      <c r="G445" s="139"/>
      <c r="H445" s="423"/>
      <c r="I445" s="349" t="s">
        <v>7</v>
      </c>
      <c r="J445" s="351">
        <f>SUMIFS(W441:W451,R441:R451,"南")</f>
        <v>0</v>
      </c>
      <c r="K445" s="352" t="str">
        <f>IF(J445="","",J445/$W$452)</f>
        <v/>
      </c>
      <c r="L445" s="353" t="str">
        <f t="shared" ref="L445" si="520">IF(J445="","",IF(K445=100%,"",$G$2))</f>
        <v/>
      </c>
      <c r="M445" s="355" t="str">
        <f t="shared" ref="M445" si="521">IF(J445="","",IF(K445=100%,100%,K445-L445))</f>
        <v/>
      </c>
      <c r="N445" s="356">
        <f>SUMIFS(AC441:AC451,X441:X451,"南")</f>
        <v>0</v>
      </c>
      <c r="O445" s="357" t="str">
        <f>IF(N445="","",N445/AC452)</f>
        <v/>
      </c>
      <c r="P445" s="359" t="str">
        <f t="shared" ref="P445" si="522">IF(N445="","",IF(O445=100%,"",$G$2))</f>
        <v/>
      </c>
      <c r="Q445" s="360" t="str">
        <f t="shared" ref="Q445" si="523">IF(N445="","",IF(O445=100%,100%,O445-P445))</f>
        <v/>
      </c>
      <c r="R445" s="140"/>
      <c r="S445" s="141"/>
      <c r="T445" s="103">
        <f>INDEX(建具一覧表!$B$4:$D$163,MATCH($S445,建具一覧表!$B$4:$B$163,FALSE),2)</f>
        <v>0</v>
      </c>
      <c r="U445" s="103">
        <f>INDEX(建具一覧表!$B$4:$D$163,MATCH($S445,建具一覧表!$B$4:$B$163,FALSE),3)</f>
        <v>0</v>
      </c>
      <c r="V445" s="142"/>
      <c r="W445" s="104">
        <f t="shared" si="516"/>
        <v>0</v>
      </c>
      <c r="X445" s="184"/>
      <c r="Y445" s="143"/>
      <c r="Z445" s="105">
        <f>INDEX(建具一覧表!$H$4:$J$163,MATCH($Y445,建具一覧表!$H$4:$H$163,FALSE),2)</f>
        <v>0</v>
      </c>
      <c r="AA445" s="105">
        <f>INDEX(建具一覧表!$H$4:$J$16343,MATCH($Y445,建具一覧表!$H$4:$H$163,FALSE),3)</f>
        <v>0</v>
      </c>
      <c r="AB445" s="177"/>
      <c r="AC445" s="106">
        <f t="shared" si="515"/>
        <v>0</v>
      </c>
    </row>
    <row r="446" spans="1:29" ht="16.5" customHeight="1">
      <c r="A446" s="144"/>
      <c r="B446" s="145"/>
      <c r="C446" s="145"/>
      <c r="D446" s="146"/>
      <c r="E446" s="137"/>
      <c r="F446" s="138"/>
      <c r="G446" s="139"/>
      <c r="H446" s="423"/>
      <c r="I446" s="349"/>
      <c r="J446" s="351"/>
      <c r="K446" s="352"/>
      <c r="L446" s="354"/>
      <c r="M446" s="355"/>
      <c r="N446" s="356"/>
      <c r="O446" s="368"/>
      <c r="P446" s="359"/>
      <c r="Q446" s="361"/>
      <c r="R446" s="140"/>
      <c r="S446" s="141"/>
      <c r="T446" s="103">
        <f>INDEX(建具一覧表!$B$4:$D$163,MATCH($S446,建具一覧表!$B$4:$B$163,FALSE),2)</f>
        <v>0</v>
      </c>
      <c r="U446" s="103">
        <f>INDEX(建具一覧表!$B$4:$D$163,MATCH($S446,建具一覧表!$B$4:$B$163,FALSE),3)</f>
        <v>0</v>
      </c>
      <c r="V446" s="142"/>
      <c r="W446" s="104">
        <f t="shared" si="516"/>
        <v>0</v>
      </c>
      <c r="X446" s="184"/>
      <c r="Y446" s="143"/>
      <c r="Z446" s="105">
        <f>INDEX(建具一覧表!$H$4:$J$163,MATCH($Y446,建具一覧表!$H$4:$H$163,FALSE),2)</f>
        <v>0</v>
      </c>
      <c r="AA446" s="105">
        <f>INDEX(建具一覧表!$H$4:$J$16343,MATCH($Y446,建具一覧表!$H$4:$H$163,FALSE),3)</f>
        <v>0</v>
      </c>
      <c r="AB446" s="177"/>
      <c r="AC446" s="106">
        <f t="shared" si="515"/>
        <v>0</v>
      </c>
    </row>
    <row r="447" spans="1:29" ht="16.5" customHeight="1">
      <c r="A447" s="144"/>
      <c r="B447" s="145"/>
      <c r="C447" s="145"/>
      <c r="D447" s="146"/>
      <c r="E447" s="137"/>
      <c r="F447" s="138"/>
      <c r="G447" s="139"/>
      <c r="H447" s="423"/>
      <c r="I447" s="349" t="s">
        <v>8</v>
      </c>
      <c r="J447" s="351">
        <f>SUMIFS(W441:W451,R441:R451,"西")</f>
        <v>0</v>
      </c>
      <c r="K447" s="352" t="str">
        <f>IF(J447="","",J447/$W$452)</f>
        <v/>
      </c>
      <c r="L447" s="353" t="str">
        <f t="shared" ref="L447" si="524">IF(J447="","",IF(K447=100%,"",$G$2))</f>
        <v/>
      </c>
      <c r="M447" s="355" t="str">
        <f t="shared" ref="M447" si="525">IF(J447="","",IF(K447=100%,100%,K447-L447))</f>
        <v/>
      </c>
      <c r="N447" s="356">
        <f>SUMIFS(AC441:AC451,X441:X451,"西")</f>
        <v>0</v>
      </c>
      <c r="O447" s="357" t="str">
        <f>IF(N447="","",N447/AC452)</f>
        <v/>
      </c>
      <c r="P447" s="359" t="str">
        <f t="shared" ref="P447" si="526">IF(N447="","",IF(O447=100%,"",$G$2))</f>
        <v/>
      </c>
      <c r="Q447" s="360" t="str">
        <f t="shared" ref="Q447" si="527">IF(N447="","",IF(O447=100%,100%,O447-P447))</f>
        <v/>
      </c>
      <c r="R447" s="140"/>
      <c r="S447" s="141"/>
      <c r="T447" s="103">
        <f>INDEX(建具一覧表!$B$4:$D$163,MATCH($S447,建具一覧表!$B$4:$B$163,FALSE),2)</f>
        <v>0</v>
      </c>
      <c r="U447" s="103">
        <f>INDEX(建具一覧表!$B$4:$D$163,MATCH($S447,建具一覧表!$B$4:$B$163,FALSE),3)</f>
        <v>0</v>
      </c>
      <c r="V447" s="142"/>
      <c r="W447" s="104">
        <f t="shared" si="516"/>
        <v>0</v>
      </c>
      <c r="X447" s="184"/>
      <c r="Y447" s="143"/>
      <c r="Z447" s="105">
        <f>INDEX(建具一覧表!$H$4:$J$163,MATCH($Y447,建具一覧表!$H$4:$H$163,FALSE),2)</f>
        <v>0</v>
      </c>
      <c r="AA447" s="105">
        <f>INDEX(建具一覧表!$H$4:$J$16343,MATCH($Y447,建具一覧表!$H$4:$H$163,FALSE),3)</f>
        <v>0</v>
      </c>
      <c r="AB447" s="177"/>
      <c r="AC447" s="106">
        <f t="shared" si="515"/>
        <v>0</v>
      </c>
    </row>
    <row r="448" spans="1:29" ht="16.5" customHeight="1">
      <c r="A448" s="144"/>
      <c r="B448" s="145"/>
      <c r="C448" s="145"/>
      <c r="D448" s="146"/>
      <c r="E448" s="137"/>
      <c r="F448" s="138"/>
      <c r="G448" s="139"/>
      <c r="H448" s="423"/>
      <c r="I448" s="350"/>
      <c r="J448" s="351"/>
      <c r="K448" s="352"/>
      <c r="L448" s="354"/>
      <c r="M448" s="355"/>
      <c r="N448" s="356"/>
      <c r="O448" s="358"/>
      <c r="P448" s="359"/>
      <c r="Q448" s="361"/>
      <c r="R448" s="140"/>
      <c r="S448" s="141"/>
      <c r="T448" s="103">
        <f>INDEX(建具一覧表!$B$4:$D$163,MATCH($S448,建具一覧表!$B$4:$B$163,FALSE),2)</f>
        <v>0</v>
      </c>
      <c r="U448" s="103">
        <f>INDEX(建具一覧表!$B$4:$D$163,MATCH($S448,建具一覧表!$B$4:$B$163,FALSE),3)</f>
        <v>0</v>
      </c>
      <c r="V448" s="142"/>
      <c r="W448" s="104">
        <f t="shared" si="516"/>
        <v>0</v>
      </c>
      <c r="X448" s="184"/>
      <c r="Y448" s="143"/>
      <c r="Z448" s="105">
        <f>INDEX(建具一覧表!$H$4:$J$163,MATCH($Y448,建具一覧表!$H$4:$H$163,FALSE),2)</f>
        <v>0</v>
      </c>
      <c r="AA448" s="105">
        <f>INDEX(建具一覧表!$H$4:$J$16343,MATCH($Y448,建具一覧表!$H$4:$H$163,FALSE),3)</f>
        <v>0</v>
      </c>
      <c r="AB448" s="177"/>
      <c r="AC448" s="106">
        <f t="shared" si="515"/>
        <v>0</v>
      </c>
    </row>
    <row r="449" spans="1:29" ht="16.5" customHeight="1">
      <c r="A449" s="144"/>
      <c r="B449" s="145"/>
      <c r="C449" s="145"/>
      <c r="D449" s="146"/>
      <c r="E449" s="137"/>
      <c r="F449" s="138"/>
      <c r="G449" s="139"/>
      <c r="H449" s="423"/>
      <c r="I449" s="349" t="s">
        <v>89</v>
      </c>
      <c r="J449" s="351">
        <f>SUMIFS(W441:W451,R441:R451,"真上")</f>
        <v>0</v>
      </c>
      <c r="K449" s="352" t="str">
        <f>IF(J449="","",J449/$W$452)</f>
        <v/>
      </c>
      <c r="L449" s="353" t="str">
        <f t="shared" ref="L449" si="528">IF(J449="","",IF(K449=100%,"",$G$2))</f>
        <v/>
      </c>
      <c r="M449" s="355" t="str">
        <f t="shared" ref="M449" si="529">IF(J449="","",IF(K449=100%,100%,K449-L449))</f>
        <v/>
      </c>
      <c r="N449" s="356">
        <f>SUMIFS(AC441:AC451,X441:X451,"真上")</f>
        <v>0</v>
      </c>
      <c r="O449" s="357" t="str">
        <f>IF(N449="","",N449/AC454)</f>
        <v/>
      </c>
      <c r="P449" s="359" t="str">
        <f t="shared" ref="P449" si="530">IF(N449="","",IF(O449=100%,"",$G$2))</f>
        <v/>
      </c>
      <c r="Q449" s="360" t="str">
        <f t="shared" ref="Q449" si="531">IF(N449="","",IF(O449=100%,100%,O449-P449))</f>
        <v/>
      </c>
      <c r="R449" s="140"/>
      <c r="S449" s="141"/>
      <c r="T449" s="103">
        <f>INDEX(建具一覧表!$B$4:$D$163,MATCH($S449,建具一覧表!$B$4:$B$163,FALSE),2)</f>
        <v>0</v>
      </c>
      <c r="U449" s="103">
        <f>INDEX(建具一覧表!$B$4:$D$163,MATCH($S449,建具一覧表!$B$4:$B$163,FALSE),3)</f>
        <v>0</v>
      </c>
      <c r="V449" s="142"/>
      <c r="W449" s="104">
        <f t="shared" si="516"/>
        <v>0</v>
      </c>
      <c r="X449" s="184"/>
      <c r="Y449" s="143"/>
      <c r="Z449" s="105">
        <f>INDEX(建具一覧表!$H$4:$J$163,MATCH($Y449,建具一覧表!$H$4:$H$163,FALSE),2)</f>
        <v>0</v>
      </c>
      <c r="AA449" s="105">
        <f>INDEX(建具一覧表!$H$4:$J$16343,MATCH($Y449,建具一覧表!$H$4:$H$163,FALSE),3)</f>
        <v>0</v>
      </c>
      <c r="AB449" s="177"/>
      <c r="AC449" s="106">
        <f t="shared" si="515"/>
        <v>0</v>
      </c>
    </row>
    <row r="450" spans="1:29" ht="16.5" customHeight="1">
      <c r="A450" s="144"/>
      <c r="B450" s="145"/>
      <c r="C450" s="145"/>
      <c r="D450" s="146"/>
      <c r="E450" s="137"/>
      <c r="F450" s="138"/>
      <c r="G450" s="139"/>
      <c r="H450" s="423"/>
      <c r="I450" s="350"/>
      <c r="J450" s="362"/>
      <c r="K450" s="363"/>
      <c r="L450" s="364"/>
      <c r="M450" s="365"/>
      <c r="N450" s="366"/>
      <c r="O450" s="358"/>
      <c r="P450" s="359"/>
      <c r="Q450" s="367"/>
      <c r="R450" s="140"/>
      <c r="S450" s="141"/>
      <c r="T450" s="103">
        <f>INDEX(建具一覧表!$B$4:$D$163,MATCH($S450,建具一覧表!$B$4:$B$163,FALSE),2)</f>
        <v>0</v>
      </c>
      <c r="U450" s="103">
        <f>INDEX(建具一覧表!$B$4:$D$163,MATCH($S450,建具一覧表!$B$4:$B$163,FALSE),3)</f>
        <v>0</v>
      </c>
      <c r="V450" s="142"/>
      <c r="W450" s="104">
        <f t="shared" si="516"/>
        <v>0</v>
      </c>
      <c r="X450" s="184"/>
      <c r="Y450" s="143"/>
      <c r="Z450" s="105">
        <f>INDEX(建具一覧表!$H$4:$J$163,MATCH($Y450,建具一覧表!$H$4:$H$163,FALSE),2)</f>
        <v>0</v>
      </c>
      <c r="AA450" s="105">
        <f>INDEX(建具一覧表!$H$4:$J$16343,MATCH($Y450,建具一覧表!$H$4:$H$163,FALSE),3)</f>
        <v>0</v>
      </c>
      <c r="AB450" s="177"/>
      <c r="AC450" s="106">
        <f t="shared" si="515"/>
        <v>0</v>
      </c>
    </row>
    <row r="451" spans="1:29" ht="16.5" customHeight="1">
      <c r="A451" s="144"/>
      <c r="B451" s="145"/>
      <c r="C451" s="145"/>
      <c r="D451" s="146"/>
      <c r="E451" s="147"/>
      <c r="F451" s="148"/>
      <c r="G451" s="149"/>
      <c r="H451" s="333" t="s">
        <v>90</v>
      </c>
      <c r="I451" s="335"/>
      <c r="J451" s="337">
        <f>SUM(J441:J450)</f>
        <v>0</v>
      </c>
      <c r="K451" s="339" t="e">
        <f>W452/F452</f>
        <v>#DIV/0!</v>
      </c>
      <c r="L451" s="341">
        <f>$G$2</f>
        <v>0.03</v>
      </c>
      <c r="M451" s="343" t="e">
        <f>K451-$G$2</f>
        <v>#DIV/0!</v>
      </c>
      <c r="N451" s="345">
        <f>SUM(N441:N450)</f>
        <v>0</v>
      </c>
      <c r="O451" s="339" t="e">
        <f>AC452/G452</f>
        <v>#DIV/0!</v>
      </c>
      <c r="P451" s="341">
        <f>$G$2</f>
        <v>0.03</v>
      </c>
      <c r="Q451" s="347" t="str">
        <f>IF(N451="","",O451-$G$2)</f>
        <v/>
      </c>
      <c r="R451" s="150"/>
      <c r="S451" s="141"/>
      <c r="T451" s="107">
        <f>INDEX(建具一覧表!$B$4:$D$163,MATCH($S451,建具一覧表!$B$4:$B$163,FALSE),2)</f>
        <v>0</v>
      </c>
      <c r="U451" s="107">
        <f>INDEX(建具一覧表!$B$4:$D$163,MATCH($S451,建具一覧表!$B$4:$B$163,FALSE),3)</f>
        <v>0</v>
      </c>
      <c r="V451" s="151"/>
      <c r="W451" s="104">
        <f t="shared" si="516"/>
        <v>0</v>
      </c>
      <c r="X451" s="185"/>
      <c r="Y451" s="143"/>
      <c r="Z451" s="108">
        <f>INDEX(建具一覧表!$H$4:$J$163,MATCH($Y451,建具一覧表!$H$4:$H$163,FALSE),2)</f>
        <v>0</v>
      </c>
      <c r="AA451" s="108">
        <f>INDEX(建具一覧表!$H$4:$J$16343,MATCH($Y451,建具一覧表!$H$4:$H$163,FALSE),3)</f>
        <v>0</v>
      </c>
      <c r="AB451" s="178"/>
      <c r="AC451" s="106">
        <f t="shared" si="515"/>
        <v>0</v>
      </c>
    </row>
    <row r="452" spans="1:29" s="158" customFormat="1" ht="16.5" customHeight="1" thickBot="1">
      <c r="A452" s="162"/>
      <c r="B452" s="163"/>
      <c r="C452" s="163"/>
      <c r="D452" s="164"/>
      <c r="E452" s="155" t="s">
        <v>2</v>
      </c>
      <c r="F452" s="111">
        <f>SUM(F441:F451)</f>
        <v>0</v>
      </c>
      <c r="G452" s="112">
        <f>SUM(G440:G451)</f>
        <v>0</v>
      </c>
      <c r="H452" s="334"/>
      <c r="I452" s="336"/>
      <c r="J452" s="338"/>
      <c r="K452" s="340"/>
      <c r="L452" s="342"/>
      <c r="M452" s="344"/>
      <c r="N452" s="346"/>
      <c r="O452" s="340"/>
      <c r="P452" s="342"/>
      <c r="Q452" s="348"/>
      <c r="R452" s="186"/>
      <c r="S452" s="187"/>
      <c r="T452" s="157"/>
      <c r="U452" s="157"/>
      <c r="V452" s="179"/>
      <c r="W452" s="110">
        <f>SUM(W441:W451)</f>
        <v>0</v>
      </c>
      <c r="X452" s="186"/>
      <c r="Y452" s="156"/>
      <c r="Z452" s="157"/>
      <c r="AA452" s="157"/>
      <c r="AB452" s="179"/>
      <c r="AC452" s="109">
        <f>SUM(AC441:AC451)</f>
        <v>0</v>
      </c>
    </row>
    <row r="453" spans="1:29" ht="17.25" customHeight="1" thickTop="1"/>
  </sheetData>
  <sheetProtection algorithmName="SHA-512" hashValue="laG/WbkOC3hBe68TbL6eRmzGAZU0gRDrZsePApfDPnM6Ky6PBzDf4OZXMcRdlJl83IrWCcOQDgowmmI9TLwBiw==" saltValue="gfie7aWdf0+jFZH4iSBBtQ==" spinCount="100000" sheet="1" objects="1" scenarios="1"/>
  <mergeCells count="2582">
    <mergeCell ref="Y3:AC3"/>
    <mergeCell ref="AE3:AJ20"/>
    <mergeCell ref="J4:J5"/>
    <mergeCell ref="K4:K5"/>
    <mergeCell ref="L4:L5"/>
    <mergeCell ref="M4:M5"/>
    <mergeCell ref="N4:N5"/>
    <mergeCell ref="O4:O5"/>
    <mergeCell ref="P4:P5"/>
    <mergeCell ref="Q4:Q5"/>
    <mergeCell ref="I3:I5"/>
    <mergeCell ref="J3:M3"/>
    <mergeCell ref="N3:Q3"/>
    <mergeCell ref="R3:R5"/>
    <mergeCell ref="S3:W3"/>
    <mergeCell ref="X3:X5"/>
    <mergeCell ref="S4:S5"/>
    <mergeCell ref="T4:U4"/>
    <mergeCell ref="V4:V5"/>
    <mergeCell ref="M6:M7"/>
    <mergeCell ref="N6:N7"/>
    <mergeCell ref="O6:O7"/>
    <mergeCell ref="P6:P7"/>
    <mergeCell ref="Q6:Q7"/>
    <mergeCell ref="I8:I9"/>
    <mergeCell ref="J8:J9"/>
    <mergeCell ref="K8:K9"/>
    <mergeCell ref="L8:L9"/>
    <mergeCell ref="M8:M9"/>
    <mergeCell ref="Y4:Y5"/>
    <mergeCell ref="Z4:AA4"/>
    <mergeCell ref="AB4:AB5"/>
    <mergeCell ref="A5:B8"/>
    <mergeCell ref="C5:D8"/>
    <mergeCell ref="H6:H15"/>
    <mergeCell ref="I6:I7"/>
    <mergeCell ref="J6:J7"/>
    <mergeCell ref="K6:K7"/>
    <mergeCell ref="L6:L7"/>
    <mergeCell ref="A3:B4"/>
    <mergeCell ref="C3:D4"/>
    <mergeCell ref="E3:E5"/>
    <mergeCell ref="F3:F5"/>
    <mergeCell ref="G3:G5"/>
    <mergeCell ref="H3:H5"/>
    <mergeCell ref="N10:N11"/>
    <mergeCell ref="O10:O11"/>
    <mergeCell ref="P10:P11"/>
    <mergeCell ref="Q10:Q11"/>
    <mergeCell ref="I12:I13"/>
    <mergeCell ref="J12:J13"/>
    <mergeCell ref="K12:K13"/>
    <mergeCell ref="L12:L13"/>
    <mergeCell ref="M12:M13"/>
    <mergeCell ref="N12:N13"/>
    <mergeCell ref="N8:N9"/>
    <mergeCell ref="O8:O9"/>
    <mergeCell ref="P8:P9"/>
    <mergeCell ref="Q8:Q9"/>
    <mergeCell ref="A9:D10"/>
    <mergeCell ref="I10:I11"/>
    <mergeCell ref="J10:J11"/>
    <mergeCell ref="K10:K11"/>
    <mergeCell ref="L10:L11"/>
    <mergeCell ref="M10:M11"/>
    <mergeCell ref="P14:P15"/>
    <mergeCell ref="Q14:Q15"/>
    <mergeCell ref="H16:H17"/>
    <mergeCell ref="I16:I17"/>
    <mergeCell ref="J16:J17"/>
    <mergeCell ref="K16:K17"/>
    <mergeCell ref="L16:L17"/>
    <mergeCell ref="M16:M17"/>
    <mergeCell ref="N16:N17"/>
    <mergeCell ref="O16:O17"/>
    <mergeCell ref="O12:O13"/>
    <mergeCell ref="P12:P13"/>
    <mergeCell ref="Q12:Q13"/>
    <mergeCell ref="I14:I15"/>
    <mergeCell ref="J14:J15"/>
    <mergeCell ref="K14:K15"/>
    <mergeCell ref="L14:L15"/>
    <mergeCell ref="M14:M15"/>
    <mergeCell ref="N14:N15"/>
    <mergeCell ref="O14:O15"/>
    <mergeCell ref="N18:Q18"/>
    <mergeCell ref="R18:R20"/>
    <mergeCell ref="S18:W18"/>
    <mergeCell ref="X18:X20"/>
    <mergeCell ref="Y18:AC18"/>
    <mergeCell ref="J19:J20"/>
    <mergeCell ref="K19:K20"/>
    <mergeCell ref="L19:L20"/>
    <mergeCell ref="M19:M20"/>
    <mergeCell ref="N19:N20"/>
    <mergeCell ref="P16:P17"/>
    <mergeCell ref="Q16:Q17"/>
    <mergeCell ref="A18:B19"/>
    <mergeCell ref="C18:D19"/>
    <mergeCell ref="E18:E20"/>
    <mergeCell ref="F18:F20"/>
    <mergeCell ref="G18:G20"/>
    <mergeCell ref="H18:H20"/>
    <mergeCell ref="I18:I20"/>
    <mergeCell ref="J18:M18"/>
    <mergeCell ref="M21:M22"/>
    <mergeCell ref="N21:N22"/>
    <mergeCell ref="O21:O22"/>
    <mergeCell ref="P21:P22"/>
    <mergeCell ref="Q21:Q22"/>
    <mergeCell ref="I23:I24"/>
    <mergeCell ref="J23:J24"/>
    <mergeCell ref="K23:K24"/>
    <mergeCell ref="L23:L24"/>
    <mergeCell ref="M23:M24"/>
    <mergeCell ref="Y19:Y20"/>
    <mergeCell ref="Z19:AA19"/>
    <mergeCell ref="AB19:AB20"/>
    <mergeCell ref="A20:B23"/>
    <mergeCell ref="C20:D23"/>
    <mergeCell ref="H21:H30"/>
    <mergeCell ref="I21:I22"/>
    <mergeCell ref="J21:J22"/>
    <mergeCell ref="K21:K22"/>
    <mergeCell ref="L21:L22"/>
    <mergeCell ref="O19:O20"/>
    <mergeCell ref="P19:P20"/>
    <mergeCell ref="Q19:Q20"/>
    <mergeCell ref="S19:S20"/>
    <mergeCell ref="T19:U19"/>
    <mergeCell ref="V19:V20"/>
    <mergeCell ref="N25:N26"/>
    <mergeCell ref="O25:O26"/>
    <mergeCell ref="P25:P26"/>
    <mergeCell ref="Q25:Q26"/>
    <mergeCell ref="I27:I28"/>
    <mergeCell ref="J27:J28"/>
    <mergeCell ref="K27:K28"/>
    <mergeCell ref="L27:L28"/>
    <mergeCell ref="M27:M28"/>
    <mergeCell ref="N27:N28"/>
    <mergeCell ref="N23:N24"/>
    <mergeCell ref="O23:O24"/>
    <mergeCell ref="P23:P24"/>
    <mergeCell ref="Q23:Q24"/>
    <mergeCell ref="A24:D25"/>
    <mergeCell ref="I25:I26"/>
    <mergeCell ref="J25:J26"/>
    <mergeCell ref="K25:K26"/>
    <mergeCell ref="L25:L26"/>
    <mergeCell ref="M25:M26"/>
    <mergeCell ref="P29:P30"/>
    <mergeCell ref="Q29:Q30"/>
    <mergeCell ref="H31:H32"/>
    <mergeCell ref="I31:I32"/>
    <mergeCell ref="J31:J32"/>
    <mergeCell ref="K31:K32"/>
    <mergeCell ref="L31:L32"/>
    <mergeCell ref="M31:M32"/>
    <mergeCell ref="N31:N32"/>
    <mergeCell ref="O31:O32"/>
    <mergeCell ref="O27:O28"/>
    <mergeCell ref="P27:P28"/>
    <mergeCell ref="Q27:Q28"/>
    <mergeCell ref="I29:I30"/>
    <mergeCell ref="J29:J30"/>
    <mergeCell ref="K29:K30"/>
    <mergeCell ref="L29:L30"/>
    <mergeCell ref="M29:M30"/>
    <mergeCell ref="N29:N30"/>
    <mergeCell ref="O29:O30"/>
    <mergeCell ref="N33:Q33"/>
    <mergeCell ref="R33:R35"/>
    <mergeCell ref="S33:W33"/>
    <mergeCell ref="X33:X35"/>
    <mergeCell ref="Y33:AC33"/>
    <mergeCell ref="J34:J35"/>
    <mergeCell ref="K34:K35"/>
    <mergeCell ref="L34:L35"/>
    <mergeCell ref="M34:M35"/>
    <mergeCell ref="N34:N35"/>
    <mergeCell ref="P31:P32"/>
    <mergeCell ref="Q31:Q32"/>
    <mergeCell ref="A33:B34"/>
    <mergeCell ref="C33:D34"/>
    <mergeCell ref="E33:E35"/>
    <mergeCell ref="F33:F35"/>
    <mergeCell ref="G33:G35"/>
    <mergeCell ref="H33:H35"/>
    <mergeCell ref="I33:I35"/>
    <mergeCell ref="J33:M33"/>
    <mergeCell ref="M36:M37"/>
    <mergeCell ref="N36:N37"/>
    <mergeCell ref="O36:O37"/>
    <mergeCell ref="P36:P37"/>
    <mergeCell ref="Q36:Q37"/>
    <mergeCell ref="I38:I39"/>
    <mergeCell ref="J38:J39"/>
    <mergeCell ref="K38:K39"/>
    <mergeCell ref="L38:L39"/>
    <mergeCell ref="M38:M39"/>
    <mergeCell ref="Y34:Y35"/>
    <mergeCell ref="Z34:AA34"/>
    <mergeCell ref="AB34:AB35"/>
    <mergeCell ref="A35:B38"/>
    <mergeCell ref="C35:D38"/>
    <mergeCell ref="H36:H45"/>
    <mergeCell ref="I36:I37"/>
    <mergeCell ref="J36:J37"/>
    <mergeCell ref="K36:K37"/>
    <mergeCell ref="L36:L37"/>
    <mergeCell ref="O34:O35"/>
    <mergeCell ref="P34:P35"/>
    <mergeCell ref="Q34:Q35"/>
    <mergeCell ref="S34:S35"/>
    <mergeCell ref="T34:U34"/>
    <mergeCell ref="V34:V35"/>
    <mergeCell ref="N40:N41"/>
    <mergeCell ref="O40:O41"/>
    <mergeCell ref="P40:P41"/>
    <mergeCell ref="Q40:Q41"/>
    <mergeCell ref="I42:I43"/>
    <mergeCell ref="J42:J43"/>
    <mergeCell ref="K42:K43"/>
    <mergeCell ref="L42:L43"/>
    <mergeCell ref="M42:M43"/>
    <mergeCell ref="N42:N43"/>
    <mergeCell ref="N38:N39"/>
    <mergeCell ref="O38:O39"/>
    <mergeCell ref="P38:P39"/>
    <mergeCell ref="Q38:Q39"/>
    <mergeCell ref="A39:D40"/>
    <mergeCell ref="I40:I41"/>
    <mergeCell ref="J40:J41"/>
    <mergeCell ref="K40:K41"/>
    <mergeCell ref="L40:L41"/>
    <mergeCell ref="M40:M41"/>
    <mergeCell ref="P44:P45"/>
    <mergeCell ref="Q44:Q45"/>
    <mergeCell ref="H46:H47"/>
    <mergeCell ref="I46:I47"/>
    <mergeCell ref="J46:J47"/>
    <mergeCell ref="K46:K47"/>
    <mergeCell ref="L46:L47"/>
    <mergeCell ref="M46:M47"/>
    <mergeCell ref="N46:N47"/>
    <mergeCell ref="O46:O47"/>
    <mergeCell ref="O42:O43"/>
    <mergeCell ref="P42:P43"/>
    <mergeCell ref="Q42:Q43"/>
    <mergeCell ref="I44:I45"/>
    <mergeCell ref="J44:J45"/>
    <mergeCell ref="K44:K45"/>
    <mergeCell ref="L44:L45"/>
    <mergeCell ref="M44:M45"/>
    <mergeCell ref="N44:N45"/>
    <mergeCell ref="O44:O45"/>
    <mergeCell ref="N48:Q48"/>
    <mergeCell ref="R48:R50"/>
    <mergeCell ref="S48:W48"/>
    <mergeCell ref="X48:X50"/>
    <mergeCell ref="Y48:AC48"/>
    <mergeCell ref="J49:J50"/>
    <mergeCell ref="K49:K50"/>
    <mergeCell ref="L49:L50"/>
    <mergeCell ref="M49:M50"/>
    <mergeCell ref="N49:N50"/>
    <mergeCell ref="P46:P47"/>
    <mergeCell ref="Q46:Q47"/>
    <mergeCell ref="A48:B49"/>
    <mergeCell ref="C48:D49"/>
    <mergeCell ref="E48:E50"/>
    <mergeCell ref="F48:F50"/>
    <mergeCell ref="G48:G50"/>
    <mergeCell ref="H48:H50"/>
    <mergeCell ref="I48:I50"/>
    <mergeCell ref="J48:M48"/>
    <mergeCell ref="M51:M52"/>
    <mergeCell ref="N51:N52"/>
    <mergeCell ref="O51:O52"/>
    <mergeCell ref="P51:P52"/>
    <mergeCell ref="Q51:Q52"/>
    <mergeCell ref="I53:I54"/>
    <mergeCell ref="J53:J54"/>
    <mergeCell ref="K53:K54"/>
    <mergeCell ref="L53:L54"/>
    <mergeCell ref="M53:M54"/>
    <mergeCell ref="Y49:Y50"/>
    <mergeCell ref="Z49:AA49"/>
    <mergeCell ref="AB49:AB50"/>
    <mergeCell ref="A50:B53"/>
    <mergeCell ref="C50:D53"/>
    <mergeCell ref="H51:H60"/>
    <mergeCell ref="I51:I52"/>
    <mergeCell ref="J51:J52"/>
    <mergeCell ref="K51:K52"/>
    <mergeCell ref="L51:L52"/>
    <mergeCell ref="O49:O50"/>
    <mergeCell ref="P49:P50"/>
    <mergeCell ref="Q49:Q50"/>
    <mergeCell ref="S49:S50"/>
    <mergeCell ref="T49:U49"/>
    <mergeCell ref="V49:V50"/>
    <mergeCell ref="N55:N56"/>
    <mergeCell ref="O55:O56"/>
    <mergeCell ref="P55:P56"/>
    <mergeCell ref="Q55:Q56"/>
    <mergeCell ref="I57:I58"/>
    <mergeCell ref="J57:J58"/>
    <mergeCell ref="K57:K58"/>
    <mergeCell ref="L57:L58"/>
    <mergeCell ref="M57:M58"/>
    <mergeCell ref="N57:N58"/>
    <mergeCell ref="N53:N54"/>
    <mergeCell ref="O53:O54"/>
    <mergeCell ref="P53:P54"/>
    <mergeCell ref="Q53:Q54"/>
    <mergeCell ref="A54:D55"/>
    <mergeCell ref="I55:I56"/>
    <mergeCell ref="J55:J56"/>
    <mergeCell ref="K55:K56"/>
    <mergeCell ref="L55:L56"/>
    <mergeCell ref="M55:M56"/>
    <mergeCell ref="P59:P60"/>
    <mergeCell ref="Q59:Q60"/>
    <mergeCell ref="H61:H62"/>
    <mergeCell ref="I61:I62"/>
    <mergeCell ref="J61:J62"/>
    <mergeCell ref="K61:K62"/>
    <mergeCell ref="L61:L62"/>
    <mergeCell ref="M61:M62"/>
    <mergeCell ref="N61:N62"/>
    <mergeCell ref="O61:O62"/>
    <mergeCell ref="O57:O58"/>
    <mergeCell ref="P57:P58"/>
    <mergeCell ref="Q57:Q58"/>
    <mergeCell ref="I59:I60"/>
    <mergeCell ref="J59:J60"/>
    <mergeCell ref="K59:K60"/>
    <mergeCell ref="L59:L60"/>
    <mergeCell ref="M59:M60"/>
    <mergeCell ref="N59:N60"/>
    <mergeCell ref="O59:O60"/>
    <mergeCell ref="N63:Q63"/>
    <mergeCell ref="R63:R65"/>
    <mergeCell ref="S63:W63"/>
    <mergeCell ref="X63:X65"/>
    <mergeCell ref="Y63:AC63"/>
    <mergeCell ref="J64:J65"/>
    <mergeCell ref="K64:K65"/>
    <mergeCell ref="L64:L65"/>
    <mergeCell ref="M64:M65"/>
    <mergeCell ref="N64:N65"/>
    <mergeCell ref="P61:P62"/>
    <mergeCell ref="Q61:Q62"/>
    <mergeCell ref="A63:B64"/>
    <mergeCell ref="C63:D64"/>
    <mergeCell ref="E63:E65"/>
    <mergeCell ref="F63:F65"/>
    <mergeCell ref="G63:G65"/>
    <mergeCell ref="H63:H65"/>
    <mergeCell ref="I63:I65"/>
    <mergeCell ref="J63:M63"/>
    <mergeCell ref="M66:M67"/>
    <mergeCell ref="N66:N67"/>
    <mergeCell ref="O66:O67"/>
    <mergeCell ref="P66:P67"/>
    <mergeCell ref="Q66:Q67"/>
    <mergeCell ref="I68:I69"/>
    <mergeCell ref="J68:J69"/>
    <mergeCell ref="K68:K69"/>
    <mergeCell ref="L68:L69"/>
    <mergeCell ref="M68:M69"/>
    <mergeCell ref="Y64:Y65"/>
    <mergeCell ref="Z64:AA64"/>
    <mergeCell ref="AB64:AB65"/>
    <mergeCell ref="A65:B68"/>
    <mergeCell ref="C65:D68"/>
    <mergeCell ref="H66:H75"/>
    <mergeCell ref="I66:I67"/>
    <mergeCell ref="J66:J67"/>
    <mergeCell ref="K66:K67"/>
    <mergeCell ref="L66:L67"/>
    <mergeCell ref="O64:O65"/>
    <mergeCell ref="P64:P65"/>
    <mergeCell ref="Q64:Q65"/>
    <mergeCell ref="S64:S65"/>
    <mergeCell ref="T64:U64"/>
    <mergeCell ref="V64:V65"/>
    <mergeCell ref="N70:N71"/>
    <mergeCell ref="O70:O71"/>
    <mergeCell ref="P70:P71"/>
    <mergeCell ref="Q70:Q71"/>
    <mergeCell ref="I72:I73"/>
    <mergeCell ref="J72:J73"/>
    <mergeCell ref="K72:K73"/>
    <mergeCell ref="L72:L73"/>
    <mergeCell ref="M72:M73"/>
    <mergeCell ref="N72:N73"/>
    <mergeCell ref="N68:N69"/>
    <mergeCell ref="O68:O69"/>
    <mergeCell ref="P68:P69"/>
    <mergeCell ref="Q68:Q69"/>
    <mergeCell ref="A69:D70"/>
    <mergeCell ref="I70:I71"/>
    <mergeCell ref="J70:J71"/>
    <mergeCell ref="K70:K71"/>
    <mergeCell ref="L70:L71"/>
    <mergeCell ref="M70:M71"/>
    <mergeCell ref="P74:P75"/>
    <mergeCell ref="Q74:Q75"/>
    <mergeCell ref="H76:H77"/>
    <mergeCell ref="I76:I77"/>
    <mergeCell ref="J76:J77"/>
    <mergeCell ref="K76:K77"/>
    <mergeCell ref="L76:L77"/>
    <mergeCell ref="M76:M77"/>
    <mergeCell ref="N76:N77"/>
    <mergeCell ref="O76:O77"/>
    <mergeCell ref="O72:O73"/>
    <mergeCell ref="P72:P73"/>
    <mergeCell ref="Q72:Q73"/>
    <mergeCell ref="I74:I75"/>
    <mergeCell ref="J74:J75"/>
    <mergeCell ref="K74:K75"/>
    <mergeCell ref="L74:L75"/>
    <mergeCell ref="M74:M75"/>
    <mergeCell ref="N74:N75"/>
    <mergeCell ref="O74:O75"/>
    <mergeCell ref="N78:Q78"/>
    <mergeCell ref="R78:R80"/>
    <mergeCell ref="S78:W78"/>
    <mergeCell ref="X78:X80"/>
    <mergeCell ref="Y78:AC78"/>
    <mergeCell ref="J79:J80"/>
    <mergeCell ref="K79:K80"/>
    <mergeCell ref="L79:L80"/>
    <mergeCell ref="M79:M80"/>
    <mergeCell ref="N79:N80"/>
    <mergeCell ref="P76:P77"/>
    <mergeCell ref="Q76:Q77"/>
    <mergeCell ref="A78:B79"/>
    <mergeCell ref="C78:D79"/>
    <mergeCell ref="E78:E80"/>
    <mergeCell ref="F78:F80"/>
    <mergeCell ref="G78:G80"/>
    <mergeCell ref="H78:H80"/>
    <mergeCell ref="I78:I80"/>
    <mergeCell ref="J78:M78"/>
    <mergeCell ref="A80:B83"/>
    <mergeCell ref="C80:D83"/>
    <mergeCell ref="H81:H90"/>
    <mergeCell ref="I81:I82"/>
    <mergeCell ref="J81:J82"/>
    <mergeCell ref="K81:K82"/>
    <mergeCell ref="L81:L82"/>
    <mergeCell ref="O79:O80"/>
    <mergeCell ref="P79:P80"/>
    <mergeCell ref="Q79:Q80"/>
    <mergeCell ref="S79:S80"/>
    <mergeCell ref="T79:U79"/>
    <mergeCell ref="V79:V80"/>
    <mergeCell ref="N85:N86"/>
    <mergeCell ref="O85:O86"/>
    <mergeCell ref="P85:P86"/>
    <mergeCell ref="Q85:Q86"/>
    <mergeCell ref="I87:I88"/>
    <mergeCell ref="J87:J88"/>
    <mergeCell ref="J89:J90"/>
    <mergeCell ref="K89:K90"/>
    <mergeCell ref="L89:L90"/>
    <mergeCell ref="M89:M90"/>
    <mergeCell ref="M81:M82"/>
    <mergeCell ref="N81:N82"/>
    <mergeCell ref="O81:O82"/>
    <mergeCell ref="P81:P82"/>
    <mergeCell ref="Q81:Q82"/>
    <mergeCell ref="I83:I84"/>
    <mergeCell ref="J83:J84"/>
    <mergeCell ref="K83:K84"/>
    <mergeCell ref="L83:L84"/>
    <mergeCell ref="M83:M84"/>
    <mergeCell ref="P87:P88"/>
    <mergeCell ref="Q87:Q88"/>
    <mergeCell ref="I89:I90"/>
    <mergeCell ref="Y79:Y80"/>
    <mergeCell ref="Z79:AA79"/>
    <mergeCell ref="AB79:AB80"/>
    <mergeCell ref="N89:N90"/>
    <mergeCell ref="O89:O90"/>
    <mergeCell ref="P91:P92"/>
    <mergeCell ref="Q91:Q92"/>
    <mergeCell ref="K87:K88"/>
    <mergeCell ref="L87:L88"/>
    <mergeCell ref="M87:M88"/>
    <mergeCell ref="N87:N88"/>
    <mergeCell ref="N83:N84"/>
    <mergeCell ref="O83:O84"/>
    <mergeCell ref="P83:P84"/>
    <mergeCell ref="Q83:Q84"/>
    <mergeCell ref="A84:D85"/>
    <mergeCell ref="I85:I86"/>
    <mergeCell ref="J85:J86"/>
    <mergeCell ref="K85:K86"/>
    <mergeCell ref="L85:L86"/>
    <mergeCell ref="M85:M86"/>
    <mergeCell ref="P89:P90"/>
    <mergeCell ref="Q89:Q90"/>
    <mergeCell ref="H91:H92"/>
    <mergeCell ref="I91:I92"/>
    <mergeCell ref="J91:J92"/>
    <mergeCell ref="K91:K92"/>
    <mergeCell ref="L91:L92"/>
    <mergeCell ref="M91:M92"/>
    <mergeCell ref="N91:N92"/>
    <mergeCell ref="O91:O92"/>
    <mergeCell ref="O87:O88"/>
    <mergeCell ref="M96:M97"/>
    <mergeCell ref="N96:N97"/>
    <mergeCell ref="O96:O97"/>
    <mergeCell ref="P96:P97"/>
    <mergeCell ref="Q96:Q97"/>
    <mergeCell ref="I98:I99"/>
    <mergeCell ref="J98:J99"/>
    <mergeCell ref="K98:K99"/>
    <mergeCell ref="L98:L99"/>
    <mergeCell ref="M98:M99"/>
    <mergeCell ref="Y94:Y95"/>
    <mergeCell ref="Z94:AA94"/>
    <mergeCell ref="AB94:AB95"/>
    <mergeCell ref="A95:B98"/>
    <mergeCell ref="C95:D98"/>
    <mergeCell ref="H96:H105"/>
    <mergeCell ref="I96:I97"/>
    <mergeCell ref="J96:J97"/>
    <mergeCell ref="K96:K97"/>
    <mergeCell ref="L96:L97"/>
    <mergeCell ref="O94:O95"/>
    <mergeCell ref="P94:P95"/>
    <mergeCell ref="Q94:Q95"/>
    <mergeCell ref="S94:S95"/>
    <mergeCell ref="T94:U94"/>
    <mergeCell ref="V94:V95"/>
    <mergeCell ref="N100:N101"/>
    <mergeCell ref="O100:O101"/>
    <mergeCell ref="P100:P101"/>
    <mergeCell ref="Q100:Q101"/>
    <mergeCell ref="I102:I103"/>
    <mergeCell ref="J102:J103"/>
    <mergeCell ref="A108:B109"/>
    <mergeCell ref="C108:D109"/>
    <mergeCell ref="E108:E110"/>
    <mergeCell ref="F108:F110"/>
    <mergeCell ref="G108:G110"/>
    <mergeCell ref="H108:H110"/>
    <mergeCell ref="I108:I110"/>
    <mergeCell ref="J108:M108"/>
    <mergeCell ref="K102:K103"/>
    <mergeCell ref="L102:L103"/>
    <mergeCell ref="M102:M103"/>
    <mergeCell ref="N102:N103"/>
    <mergeCell ref="N98:N99"/>
    <mergeCell ref="O98:O99"/>
    <mergeCell ref="P98:P99"/>
    <mergeCell ref="Q98:Q99"/>
    <mergeCell ref="A99:D100"/>
    <mergeCell ref="I100:I101"/>
    <mergeCell ref="J100:J101"/>
    <mergeCell ref="K100:K101"/>
    <mergeCell ref="L100:L101"/>
    <mergeCell ref="M100:M101"/>
    <mergeCell ref="P104:P105"/>
    <mergeCell ref="Q104:Q105"/>
    <mergeCell ref="H106:H107"/>
    <mergeCell ref="I106:I107"/>
    <mergeCell ref="J106:J107"/>
    <mergeCell ref="K106:K107"/>
    <mergeCell ref="L106:L107"/>
    <mergeCell ref="M106:M107"/>
    <mergeCell ref="N106:N107"/>
    <mergeCell ref="O106:O107"/>
    <mergeCell ref="I111:I112"/>
    <mergeCell ref="J111:J112"/>
    <mergeCell ref="K111:K112"/>
    <mergeCell ref="L111:L112"/>
    <mergeCell ref="O109:O110"/>
    <mergeCell ref="P109:P110"/>
    <mergeCell ref="Q109:Q110"/>
    <mergeCell ref="S109:S110"/>
    <mergeCell ref="T109:U109"/>
    <mergeCell ref="V109:V110"/>
    <mergeCell ref="N115:N116"/>
    <mergeCell ref="O115:O116"/>
    <mergeCell ref="P115:P116"/>
    <mergeCell ref="Q115:Q116"/>
    <mergeCell ref="I117:I118"/>
    <mergeCell ref="J117:J118"/>
    <mergeCell ref="N104:N105"/>
    <mergeCell ref="O104:O105"/>
    <mergeCell ref="N108:Q108"/>
    <mergeCell ref="R108:R110"/>
    <mergeCell ref="S108:W108"/>
    <mergeCell ref="J109:J110"/>
    <mergeCell ref="K109:K110"/>
    <mergeCell ref="L109:L110"/>
    <mergeCell ref="M109:M110"/>
    <mergeCell ref="N109:N110"/>
    <mergeCell ref="P106:P107"/>
    <mergeCell ref="Q106:Q107"/>
    <mergeCell ref="I104:I105"/>
    <mergeCell ref="J104:J105"/>
    <mergeCell ref="K104:K105"/>
    <mergeCell ref="L104:L105"/>
    <mergeCell ref="A114:D115"/>
    <mergeCell ref="I115:I116"/>
    <mergeCell ref="J115:J116"/>
    <mergeCell ref="K115:K116"/>
    <mergeCell ref="L115:L116"/>
    <mergeCell ref="M115:M116"/>
    <mergeCell ref="P119:P120"/>
    <mergeCell ref="Q119:Q120"/>
    <mergeCell ref="H121:H122"/>
    <mergeCell ref="I121:I122"/>
    <mergeCell ref="J121:J122"/>
    <mergeCell ref="K121:K122"/>
    <mergeCell ref="L121:L122"/>
    <mergeCell ref="M121:M122"/>
    <mergeCell ref="N121:N122"/>
    <mergeCell ref="O121:O122"/>
    <mergeCell ref="O117:O118"/>
    <mergeCell ref="P117:P118"/>
    <mergeCell ref="Q117:Q118"/>
    <mergeCell ref="I119:I120"/>
    <mergeCell ref="J119:J120"/>
    <mergeCell ref="K119:K120"/>
    <mergeCell ref="L119:L120"/>
    <mergeCell ref="M119:M120"/>
    <mergeCell ref="I113:I114"/>
    <mergeCell ref="J113:J114"/>
    <mergeCell ref="K113:K114"/>
    <mergeCell ref="L113:L114"/>
    <mergeCell ref="M113:M114"/>
    <mergeCell ref="A110:B113"/>
    <mergeCell ref="C110:D113"/>
    <mergeCell ref="H111:H120"/>
    <mergeCell ref="N94:N95"/>
    <mergeCell ref="M94:M95"/>
    <mergeCell ref="L94:L95"/>
    <mergeCell ref="K94:K95"/>
    <mergeCell ref="J94:J95"/>
    <mergeCell ref="Y93:AC93"/>
    <mergeCell ref="X93:X95"/>
    <mergeCell ref="S93:W93"/>
    <mergeCell ref="R93:R95"/>
    <mergeCell ref="J93:M93"/>
    <mergeCell ref="K117:K118"/>
    <mergeCell ref="L117:L118"/>
    <mergeCell ref="M117:M118"/>
    <mergeCell ref="N117:N118"/>
    <mergeCell ref="N113:N114"/>
    <mergeCell ref="O113:O114"/>
    <mergeCell ref="P113:P114"/>
    <mergeCell ref="Q113:Q114"/>
    <mergeCell ref="M111:M112"/>
    <mergeCell ref="N111:N112"/>
    <mergeCell ref="O111:O112"/>
    <mergeCell ref="P111:P112"/>
    <mergeCell ref="Q111:Q112"/>
    <mergeCell ref="Y109:Y110"/>
    <mergeCell ref="Z109:AA109"/>
    <mergeCell ref="AB109:AB110"/>
    <mergeCell ref="X108:X110"/>
    <mergeCell ref="Y108:AC108"/>
    <mergeCell ref="O102:O103"/>
    <mergeCell ref="P102:P103"/>
    <mergeCell ref="Q102:Q103"/>
    <mergeCell ref="M104:M105"/>
    <mergeCell ref="N119:N120"/>
    <mergeCell ref="O119:O120"/>
    <mergeCell ref="N123:Q123"/>
    <mergeCell ref="R123:R125"/>
    <mergeCell ref="S123:W123"/>
    <mergeCell ref="X123:X125"/>
    <mergeCell ref="Y123:AC123"/>
    <mergeCell ref="J124:J125"/>
    <mergeCell ref="K124:K125"/>
    <mergeCell ref="L124:L125"/>
    <mergeCell ref="M124:M125"/>
    <mergeCell ref="N124:N125"/>
    <mergeCell ref="P121:P122"/>
    <mergeCell ref="Q121:Q122"/>
    <mergeCell ref="A123:B124"/>
    <mergeCell ref="C123:D124"/>
    <mergeCell ref="E123:E125"/>
    <mergeCell ref="F123:F125"/>
    <mergeCell ref="G123:G125"/>
    <mergeCell ref="H123:H125"/>
    <mergeCell ref="I123:I125"/>
    <mergeCell ref="J123:M123"/>
    <mergeCell ref="M126:M127"/>
    <mergeCell ref="N126:N127"/>
    <mergeCell ref="O126:O127"/>
    <mergeCell ref="P126:P127"/>
    <mergeCell ref="Q126:Q127"/>
    <mergeCell ref="I128:I129"/>
    <mergeCell ref="J128:J129"/>
    <mergeCell ref="K128:K129"/>
    <mergeCell ref="L128:L129"/>
    <mergeCell ref="M128:M129"/>
    <mergeCell ref="Y124:Y125"/>
    <mergeCell ref="Z124:AA124"/>
    <mergeCell ref="AB124:AB125"/>
    <mergeCell ref="A125:B128"/>
    <mergeCell ref="C125:D128"/>
    <mergeCell ref="H126:H135"/>
    <mergeCell ref="I126:I127"/>
    <mergeCell ref="J126:J127"/>
    <mergeCell ref="K126:K127"/>
    <mergeCell ref="L126:L127"/>
    <mergeCell ref="O124:O125"/>
    <mergeCell ref="P124:P125"/>
    <mergeCell ref="Q124:Q125"/>
    <mergeCell ref="S124:S125"/>
    <mergeCell ref="T124:U124"/>
    <mergeCell ref="V124:V125"/>
    <mergeCell ref="N130:N131"/>
    <mergeCell ref="O130:O131"/>
    <mergeCell ref="P130:P131"/>
    <mergeCell ref="Q130:Q131"/>
    <mergeCell ref="I132:I133"/>
    <mergeCell ref="J132:J133"/>
    <mergeCell ref="K132:K133"/>
    <mergeCell ref="L132:L133"/>
    <mergeCell ref="M132:M133"/>
    <mergeCell ref="N132:N133"/>
    <mergeCell ref="N128:N129"/>
    <mergeCell ref="O128:O129"/>
    <mergeCell ref="P128:P129"/>
    <mergeCell ref="Q128:Q129"/>
    <mergeCell ref="A129:D130"/>
    <mergeCell ref="I130:I131"/>
    <mergeCell ref="J130:J131"/>
    <mergeCell ref="K130:K131"/>
    <mergeCell ref="L130:L131"/>
    <mergeCell ref="M130:M131"/>
    <mergeCell ref="P134:P135"/>
    <mergeCell ref="Q134:Q135"/>
    <mergeCell ref="H136:H137"/>
    <mergeCell ref="I136:I137"/>
    <mergeCell ref="J136:J137"/>
    <mergeCell ref="K136:K137"/>
    <mergeCell ref="L136:L137"/>
    <mergeCell ref="M136:M137"/>
    <mergeCell ref="N136:N137"/>
    <mergeCell ref="O136:O137"/>
    <mergeCell ref="O132:O133"/>
    <mergeCell ref="P132:P133"/>
    <mergeCell ref="Q132:Q133"/>
    <mergeCell ref="I134:I135"/>
    <mergeCell ref="J134:J135"/>
    <mergeCell ref="K134:K135"/>
    <mergeCell ref="L134:L135"/>
    <mergeCell ref="M134:M135"/>
    <mergeCell ref="N134:N135"/>
    <mergeCell ref="O134:O135"/>
    <mergeCell ref="N138:Q138"/>
    <mergeCell ref="R138:R140"/>
    <mergeCell ref="S138:W138"/>
    <mergeCell ref="X138:X140"/>
    <mergeCell ref="Y138:AC138"/>
    <mergeCell ref="J139:J140"/>
    <mergeCell ref="K139:K140"/>
    <mergeCell ref="L139:L140"/>
    <mergeCell ref="M139:M140"/>
    <mergeCell ref="N139:N140"/>
    <mergeCell ref="P136:P137"/>
    <mergeCell ref="Q136:Q137"/>
    <mergeCell ref="A138:B139"/>
    <mergeCell ref="C138:D139"/>
    <mergeCell ref="E138:E140"/>
    <mergeCell ref="F138:F140"/>
    <mergeCell ref="G138:G140"/>
    <mergeCell ref="H138:H140"/>
    <mergeCell ref="I138:I140"/>
    <mergeCell ref="J138:M138"/>
    <mergeCell ref="M141:M142"/>
    <mergeCell ref="N141:N142"/>
    <mergeCell ref="O141:O142"/>
    <mergeCell ref="P141:P142"/>
    <mergeCell ref="Q141:Q142"/>
    <mergeCell ref="I143:I144"/>
    <mergeCell ref="J143:J144"/>
    <mergeCell ref="K143:K144"/>
    <mergeCell ref="L143:L144"/>
    <mergeCell ref="M143:M144"/>
    <mergeCell ref="Y139:Y140"/>
    <mergeCell ref="Z139:AA139"/>
    <mergeCell ref="AB139:AB140"/>
    <mergeCell ref="A140:B143"/>
    <mergeCell ref="C140:D143"/>
    <mergeCell ref="H141:H150"/>
    <mergeCell ref="I141:I142"/>
    <mergeCell ref="J141:J142"/>
    <mergeCell ref="K141:K142"/>
    <mergeCell ref="L141:L142"/>
    <mergeCell ref="O139:O140"/>
    <mergeCell ref="P139:P140"/>
    <mergeCell ref="Q139:Q140"/>
    <mergeCell ref="S139:S140"/>
    <mergeCell ref="T139:U139"/>
    <mergeCell ref="V139:V140"/>
    <mergeCell ref="N145:N146"/>
    <mergeCell ref="O145:O146"/>
    <mergeCell ref="P145:P146"/>
    <mergeCell ref="Q145:Q146"/>
    <mergeCell ref="I147:I148"/>
    <mergeCell ref="J147:J148"/>
    <mergeCell ref="K147:K148"/>
    <mergeCell ref="L147:L148"/>
    <mergeCell ref="M147:M148"/>
    <mergeCell ref="N147:N148"/>
    <mergeCell ref="N143:N144"/>
    <mergeCell ref="O143:O144"/>
    <mergeCell ref="P143:P144"/>
    <mergeCell ref="Q143:Q144"/>
    <mergeCell ref="A144:D145"/>
    <mergeCell ref="I145:I146"/>
    <mergeCell ref="J145:J146"/>
    <mergeCell ref="K145:K146"/>
    <mergeCell ref="L145:L146"/>
    <mergeCell ref="M145:M146"/>
    <mergeCell ref="P149:P150"/>
    <mergeCell ref="Q149:Q150"/>
    <mergeCell ref="H151:H152"/>
    <mergeCell ref="I151:I152"/>
    <mergeCell ref="J151:J152"/>
    <mergeCell ref="K151:K152"/>
    <mergeCell ref="L151:L152"/>
    <mergeCell ref="M151:M152"/>
    <mergeCell ref="N151:N152"/>
    <mergeCell ref="O151:O152"/>
    <mergeCell ref="O147:O148"/>
    <mergeCell ref="P147:P148"/>
    <mergeCell ref="Q147:Q148"/>
    <mergeCell ref="I149:I150"/>
    <mergeCell ref="J149:J150"/>
    <mergeCell ref="K149:K150"/>
    <mergeCell ref="L149:L150"/>
    <mergeCell ref="M149:M150"/>
    <mergeCell ref="N149:N150"/>
    <mergeCell ref="O149:O150"/>
    <mergeCell ref="N153:Q153"/>
    <mergeCell ref="R153:R155"/>
    <mergeCell ref="S153:W153"/>
    <mergeCell ref="X153:X155"/>
    <mergeCell ref="Y153:AC153"/>
    <mergeCell ref="J154:J155"/>
    <mergeCell ref="K154:K155"/>
    <mergeCell ref="L154:L155"/>
    <mergeCell ref="M154:M155"/>
    <mergeCell ref="N154:N155"/>
    <mergeCell ref="P151:P152"/>
    <mergeCell ref="Q151:Q152"/>
    <mergeCell ref="A153:B154"/>
    <mergeCell ref="C153:D154"/>
    <mergeCell ref="E153:E155"/>
    <mergeCell ref="F153:F155"/>
    <mergeCell ref="G153:G155"/>
    <mergeCell ref="H153:H155"/>
    <mergeCell ref="I153:I155"/>
    <mergeCell ref="J153:M153"/>
    <mergeCell ref="M156:M157"/>
    <mergeCell ref="N156:N157"/>
    <mergeCell ref="O156:O157"/>
    <mergeCell ref="P156:P157"/>
    <mergeCell ref="Q156:Q157"/>
    <mergeCell ref="I158:I159"/>
    <mergeCell ref="J158:J159"/>
    <mergeCell ref="K158:K159"/>
    <mergeCell ref="L158:L159"/>
    <mergeCell ref="M158:M159"/>
    <mergeCell ref="Y154:Y155"/>
    <mergeCell ref="Z154:AA154"/>
    <mergeCell ref="AB154:AB155"/>
    <mergeCell ref="A155:B158"/>
    <mergeCell ref="C155:D158"/>
    <mergeCell ref="H156:H165"/>
    <mergeCell ref="I156:I157"/>
    <mergeCell ref="J156:J157"/>
    <mergeCell ref="K156:K157"/>
    <mergeCell ref="L156:L157"/>
    <mergeCell ref="O154:O155"/>
    <mergeCell ref="P154:P155"/>
    <mergeCell ref="Q154:Q155"/>
    <mergeCell ref="S154:S155"/>
    <mergeCell ref="T154:U154"/>
    <mergeCell ref="V154:V155"/>
    <mergeCell ref="N160:N161"/>
    <mergeCell ref="O160:O161"/>
    <mergeCell ref="P160:P161"/>
    <mergeCell ref="Q160:Q161"/>
    <mergeCell ref="I162:I163"/>
    <mergeCell ref="J162:J163"/>
    <mergeCell ref="K162:K163"/>
    <mergeCell ref="L162:L163"/>
    <mergeCell ref="M162:M163"/>
    <mergeCell ref="N162:N163"/>
    <mergeCell ref="N158:N159"/>
    <mergeCell ref="O158:O159"/>
    <mergeCell ref="P158:P159"/>
    <mergeCell ref="Q158:Q159"/>
    <mergeCell ref="A159:D160"/>
    <mergeCell ref="I160:I161"/>
    <mergeCell ref="J160:J161"/>
    <mergeCell ref="K160:K161"/>
    <mergeCell ref="L160:L161"/>
    <mergeCell ref="M160:M161"/>
    <mergeCell ref="P164:P165"/>
    <mergeCell ref="Q164:Q165"/>
    <mergeCell ref="H166:H167"/>
    <mergeCell ref="I166:I167"/>
    <mergeCell ref="J166:J167"/>
    <mergeCell ref="K166:K167"/>
    <mergeCell ref="L166:L167"/>
    <mergeCell ref="M166:M167"/>
    <mergeCell ref="N166:N167"/>
    <mergeCell ref="O166:O167"/>
    <mergeCell ref="O162:O163"/>
    <mergeCell ref="P162:P163"/>
    <mergeCell ref="Q162:Q163"/>
    <mergeCell ref="I164:I165"/>
    <mergeCell ref="J164:J165"/>
    <mergeCell ref="K164:K165"/>
    <mergeCell ref="L164:L165"/>
    <mergeCell ref="M164:M165"/>
    <mergeCell ref="N164:N165"/>
    <mergeCell ref="O164:O165"/>
    <mergeCell ref="N168:Q168"/>
    <mergeCell ref="R168:R170"/>
    <mergeCell ref="S168:W168"/>
    <mergeCell ref="X168:X170"/>
    <mergeCell ref="Y168:AC168"/>
    <mergeCell ref="J169:J170"/>
    <mergeCell ref="K169:K170"/>
    <mergeCell ref="L169:L170"/>
    <mergeCell ref="M169:M170"/>
    <mergeCell ref="N169:N170"/>
    <mergeCell ref="P166:P167"/>
    <mergeCell ref="Q166:Q167"/>
    <mergeCell ref="A168:B169"/>
    <mergeCell ref="C168:D169"/>
    <mergeCell ref="E168:E170"/>
    <mergeCell ref="F168:F170"/>
    <mergeCell ref="G168:G170"/>
    <mergeCell ref="H168:H170"/>
    <mergeCell ref="I168:I170"/>
    <mergeCell ref="J168:M168"/>
    <mergeCell ref="M171:M172"/>
    <mergeCell ref="N171:N172"/>
    <mergeCell ref="O171:O172"/>
    <mergeCell ref="P171:P172"/>
    <mergeCell ref="Q171:Q172"/>
    <mergeCell ref="I173:I174"/>
    <mergeCell ref="J173:J174"/>
    <mergeCell ref="K173:K174"/>
    <mergeCell ref="L173:L174"/>
    <mergeCell ref="M173:M174"/>
    <mergeCell ref="Y169:Y170"/>
    <mergeCell ref="Z169:AA169"/>
    <mergeCell ref="AB169:AB170"/>
    <mergeCell ref="A170:B173"/>
    <mergeCell ref="C170:D173"/>
    <mergeCell ref="H171:H180"/>
    <mergeCell ref="I171:I172"/>
    <mergeCell ref="J171:J172"/>
    <mergeCell ref="K171:K172"/>
    <mergeCell ref="L171:L172"/>
    <mergeCell ref="O169:O170"/>
    <mergeCell ref="P169:P170"/>
    <mergeCell ref="Q169:Q170"/>
    <mergeCell ref="S169:S170"/>
    <mergeCell ref="T169:U169"/>
    <mergeCell ref="V169:V170"/>
    <mergeCell ref="N175:N176"/>
    <mergeCell ref="O175:O176"/>
    <mergeCell ref="P175:P176"/>
    <mergeCell ref="Q175:Q176"/>
    <mergeCell ref="I177:I178"/>
    <mergeCell ref="J177:J178"/>
    <mergeCell ref="P181:P182"/>
    <mergeCell ref="Q181:Q182"/>
    <mergeCell ref="P179:P180"/>
    <mergeCell ref="Q179:Q180"/>
    <mergeCell ref="H181:H182"/>
    <mergeCell ref="I181:I182"/>
    <mergeCell ref="J181:J182"/>
    <mergeCell ref="K181:K182"/>
    <mergeCell ref="L181:L182"/>
    <mergeCell ref="M181:M182"/>
    <mergeCell ref="N181:N182"/>
    <mergeCell ref="O181:O182"/>
    <mergeCell ref="O177:O178"/>
    <mergeCell ref="P177:P178"/>
    <mergeCell ref="Q177:Q178"/>
    <mergeCell ref="I179:I180"/>
    <mergeCell ref="J179:J180"/>
    <mergeCell ref="K179:K180"/>
    <mergeCell ref="L179:L180"/>
    <mergeCell ref="M179:M180"/>
    <mergeCell ref="N179:N180"/>
    <mergeCell ref="O179:O180"/>
    <mergeCell ref="K177:K178"/>
    <mergeCell ref="L177:L178"/>
    <mergeCell ref="M177:M178"/>
    <mergeCell ref="N177:N178"/>
    <mergeCell ref="N173:N174"/>
    <mergeCell ref="O173:O174"/>
    <mergeCell ref="P173:P174"/>
    <mergeCell ref="Q173:Q174"/>
    <mergeCell ref="A174:D175"/>
    <mergeCell ref="I175:I176"/>
    <mergeCell ref="J175:J176"/>
    <mergeCell ref="K175:K176"/>
    <mergeCell ref="L175:L176"/>
    <mergeCell ref="M175:M176"/>
    <mergeCell ref="A183:B184"/>
    <mergeCell ref="C183:D184"/>
    <mergeCell ref="E183:E185"/>
    <mergeCell ref="F183:F185"/>
    <mergeCell ref="G183:G185"/>
    <mergeCell ref="H183:H185"/>
    <mergeCell ref="I183:I185"/>
    <mergeCell ref="J183:M183"/>
    <mergeCell ref="N183:Q183"/>
    <mergeCell ref="A185:B188"/>
    <mergeCell ref="C185:D188"/>
    <mergeCell ref="H186:H195"/>
    <mergeCell ref="I186:I187"/>
    <mergeCell ref="I188:I189"/>
    <mergeCell ref="O188:O189"/>
    <mergeCell ref="P188:P189"/>
    <mergeCell ref="Q188:Q189"/>
    <mergeCell ref="A189:D190"/>
    <mergeCell ref="I190:I191"/>
    <mergeCell ref="J190:J191"/>
    <mergeCell ref="K190:K191"/>
    <mergeCell ref="L190:L191"/>
    <mergeCell ref="R183:R185"/>
    <mergeCell ref="S183:W183"/>
    <mergeCell ref="X183:X185"/>
    <mergeCell ref="Y183:AC183"/>
    <mergeCell ref="AE183:AJ200"/>
    <mergeCell ref="J184:J185"/>
    <mergeCell ref="K184:K185"/>
    <mergeCell ref="L184:L185"/>
    <mergeCell ref="M184:M185"/>
    <mergeCell ref="N184:N185"/>
    <mergeCell ref="O184:O185"/>
    <mergeCell ref="P184:P185"/>
    <mergeCell ref="Q184:Q185"/>
    <mergeCell ref="S184:S185"/>
    <mergeCell ref="T184:U184"/>
    <mergeCell ref="V184:V185"/>
    <mergeCell ref="Y184:Y185"/>
    <mergeCell ref="Z184:AA184"/>
    <mergeCell ref="AB184:AB185"/>
    <mergeCell ref="J186:J187"/>
    <mergeCell ref="K186:K187"/>
    <mergeCell ref="L186:L187"/>
    <mergeCell ref="M186:M187"/>
    <mergeCell ref="N186:N187"/>
    <mergeCell ref="O186:O187"/>
    <mergeCell ref="P186:P187"/>
    <mergeCell ref="Q186:Q187"/>
    <mergeCell ref="J188:J189"/>
    <mergeCell ref="K188:K189"/>
    <mergeCell ref="L188:L189"/>
    <mergeCell ref="M188:M189"/>
    <mergeCell ref="N188:N189"/>
    <mergeCell ref="M190:M191"/>
    <mergeCell ref="N190:N191"/>
    <mergeCell ref="O190:O191"/>
    <mergeCell ref="P190:P191"/>
    <mergeCell ref="Q190:Q191"/>
    <mergeCell ref="I192:I193"/>
    <mergeCell ref="J192:J193"/>
    <mergeCell ref="K192:K193"/>
    <mergeCell ref="L192:L193"/>
    <mergeCell ref="M192:M193"/>
    <mergeCell ref="N192:N193"/>
    <mergeCell ref="O192:O193"/>
    <mergeCell ref="P192:P193"/>
    <mergeCell ref="Q192:Q193"/>
    <mergeCell ref="I194:I195"/>
    <mergeCell ref="J194:J195"/>
    <mergeCell ref="K194:K195"/>
    <mergeCell ref="L194:L195"/>
    <mergeCell ref="M194:M195"/>
    <mergeCell ref="N194:N195"/>
    <mergeCell ref="O194:O195"/>
    <mergeCell ref="P194:P195"/>
    <mergeCell ref="Q194:Q195"/>
    <mergeCell ref="H196:H197"/>
    <mergeCell ref="I196:I197"/>
    <mergeCell ref="J196:J197"/>
    <mergeCell ref="K196:K197"/>
    <mergeCell ref="L196:L197"/>
    <mergeCell ref="M196:M197"/>
    <mergeCell ref="N196:N197"/>
    <mergeCell ref="O196:O197"/>
    <mergeCell ref="P196:P197"/>
    <mergeCell ref="Q196:Q197"/>
    <mergeCell ref="A198:B199"/>
    <mergeCell ref="C198:D199"/>
    <mergeCell ref="E198:E200"/>
    <mergeCell ref="F198:F200"/>
    <mergeCell ref="G198:G200"/>
    <mergeCell ref="H198:H200"/>
    <mergeCell ref="I198:I200"/>
    <mergeCell ref="J198:M198"/>
    <mergeCell ref="N198:Q198"/>
    <mergeCell ref="A200:B203"/>
    <mergeCell ref="C200:D203"/>
    <mergeCell ref="H201:H210"/>
    <mergeCell ref="I201:I202"/>
    <mergeCell ref="J201:J202"/>
    <mergeCell ref="K201:K202"/>
    <mergeCell ref="L201:L202"/>
    <mergeCell ref="M201:M202"/>
    <mergeCell ref="N201:N202"/>
    <mergeCell ref="O201:O202"/>
    <mergeCell ref="P201:P202"/>
    <mergeCell ref="Q201:Q202"/>
    <mergeCell ref="I203:I204"/>
    <mergeCell ref="R198:R200"/>
    <mergeCell ref="S198:W198"/>
    <mergeCell ref="X198:X200"/>
    <mergeCell ref="Y198:AC198"/>
    <mergeCell ref="J199:J200"/>
    <mergeCell ref="K199:K200"/>
    <mergeCell ref="L199:L200"/>
    <mergeCell ref="M199:M200"/>
    <mergeCell ref="N199:N200"/>
    <mergeCell ref="O199:O200"/>
    <mergeCell ref="P199:P200"/>
    <mergeCell ref="Q199:Q200"/>
    <mergeCell ref="S199:S200"/>
    <mergeCell ref="T199:U199"/>
    <mergeCell ref="V199:V200"/>
    <mergeCell ref="Y199:Y200"/>
    <mergeCell ref="Z199:AA199"/>
    <mergeCell ref="AB199:AB200"/>
    <mergeCell ref="J203:J204"/>
    <mergeCell ref="K203:K204"/>
    <mergeCell ref="L203:L204"/>
    <mergeCell ref="M203:M204"/>
    <mergeCell ref="N203:N204"/>
    <mergeCell ref="O203:O204"/>
    <mergeCell ref="P203:P204"/>
    <mergeCell ref="Q203:Q204"/>
    <mergeCell ref="A204:D205"/>
    <mergeCell ref="I205:I206"/>
    <mergeCell ref="J205:J206"/>
    <mergeCell ref="K205:K206"/>
    <mergeCell ref="L205:L206"/>
    <mergeCell ref="M205:M206"/>
    <mergeCell ref="N205:N206"/>
    <mergeCell ref="O205:O206"/>
    <mergeCell ref="P205:P206"/>
    <mergeCell ref="Q205:Q206"/>
    <mergeCell ref="I207:I208"/>
    <mergeCell ref="J207:J208"/>
    <mergeCell ref="K207:K208"/>
    <mergeCell ref="L207:L208"/>
    <mergeCell ref="M207:M208"/>
    <mergeCell ref="N207:N208"/>
    <mergeCell ref="O207:O208"/>
    <mergeCell ref="P207:P208"/>
    <mergeCell ref="Q207:Q208"/>
    <mergeCell ref="I209:I210"/>
    <mergeCell ref="J209:J210"/>
    <mergeCell ref="K209:K210"/>
    <mergeCell ref="L209:L210"/>
    <mergeCell ref="M209:M210"/>
    <mergeCell ref="N209:N210"/>
    <mergeCell ref="O209:O210"/>
    <mergeCell ref="P209:P210"/>
    <mergeCell ref="Q209:Q210"/>
    <mergeCell ref="H211:H212"/>
    <mergeCell ref="I211:I212"/>
    <mergeCell ref="J211:J212"/>
    <mergeCell ref="K211:K212"/>
    <mergeCell ref="L211:L212"/>
    <mergeCell ref="M211:M212"/>
    <mergeCell ref="N211:N212"/>
    <mergeCell ref="O211:O212"/>
    <mergeCell ref="P211:P212"/>
    <mergeCell ref="Q211:Q212"/>
    <mergeCell ref="A213:B214"/>
    <mergeCell ref="C213:D214"/>
    <mergeCell ref="E213:E215"/>
    <mergeCell ref="F213:F215"/>
    <mergeCell ref="G213:G215"/>
    <mergeCell ref="H213:H215"/>
    <mergeCell ref="I213:I215"/>
    <mergeCell ref="J213:M213"/>
    <mergeCell ref="N213:Q213"/>
    <mergeCell ref="A215:B218"/>
    <mergeCell ref="C215:D218"/>
    <mergeCell ref="H216:H225"/>
    <mergeCell ref="I216:I217"/>
    <mergeCell ref="J216:J217"/>
    <mergeCell ref="K216:K217"/>
    <mergeCell ref="L216:L217"/>
    <mergeCell ref="M216:M217"/>
    <mergeCell ref="N216:N217"/>
    <mergeCell ref="O216:O217"/>
    <mergeCell ref="P216:P217"/>
    <mergeCell ref="Q216:Q217"/>
    <mergeCell ref="I218:I219"/>
    <mergeCell ref="R213:R215"/>
    <mergeCell ref="S213:W213"/>
    <mergeCell ref="X213:X215"/>
    <mergeCell ref="Y213:AC213"/>
    <mergeCell ref="J214:J215"/>
    <mergeCell ref="K214:K215"/>
    <mergeCell ref="L214:L215"/>
    <mergeCell ref="M214:M215"/>
    <mergeCell ref="N214:N215"/>
    <mergeCell ref="O214:O215"/>
    <mergeCell ref="P214:P215"/>
    <mergeCell ref="Q214:Q215"/>
    <mergeCell ref="S214:S215"/>
    <mergeCell ref="T214:U214"/>
    <mergeCell ref="V214:V215"/>
    <mergeCell ref="Y214:Y215"/>
    <mergeCell ref="Z214:AA214"/>
    <mergeCell ref="AB214:AB215"/>
    <mergeCell ref="J218:J219"/>
    <mergeCell ref="K218:K219"/>
    <mergeCell ref="L218:L219"/>
    <mergeCell ref="M218:M219"/>
    <mergeCell ref="N218:N219"/>
    <mergeCell ref="O218:O219"/>
    <mergeCell ref="P218:P219"/>
    <mergeCell ref="Q218:Q219"/>
    <mergeCell ref="A219:D220"/>
    <mergeCell ref="I220:I221"/>
    <mergeCell ref="J220:J221"/>
    <mergeCell ref="K220:K221"/>
    <mergeCell ref="L220:L221"/>
    <mergeCell ref="M220:M221"/>
    <mergeCell ref="N220:N221"/>
    <mergeCell ref="O220:O221"/>
    <mergeCell ref="P220:P221"/>
    <mergeCell ref="Q220:Q221"/>
    <mergeCell ref="I222:I223"/>
    <mergeCell ref="J222:J223"/>
    <mergeCell ref="K222:K223"/>
    <mergeCell ref="L222:L223"/>
    <mergeCell ref="M222:M223"/>
    <mergeCell ref="N222:N223"/>
    <mergeCell ref="O222:O223"/>
    <mergeCell ref="P222:P223"/>
    <mergeCell ref="Q222:Q223"/>
    <mergeCell ref="I224:I225"/>
    <mergeCell ref="J224:J225"/>
    <mergeCell ref="K224:K225"/>
    <mergeCell ref="L224:L225"/>
    <mergeCell ref="M224:M225"/>
    <mergeCell ref="N224:N225"/>
    <mergeCell ref="O224:O225"/>
    <mergeCell ref="P224:P225"/>
    <mergeCell ref="Q224:Q225"/>
    <mergeCell ref="H226:H227"/>
    <mergeCell ref="I226:I227"/>
    <mergeCell ref="J226:J227"/>
    <mergeCell ref="K226:K227"/>
    <mergeCell ref="L226:L227"/>
    <mergeCell ref="M226:M227"/>
    <mergeCell ref="N226:N227"/>
    <mergeCell ref="O226:O227"/>
    <mergeCell ref="P226:P227"/>
    <mergeCell ref="Q226:Q227"/>
    <mergeCell ref="A228:B229"/>
    <mergeCell ref="C228:D229"/>
    <mergeCell ref="E228:E230"/>
    <mergeCell ref="F228:F230"/>
    <mergeCell ref="G228:G230"/>
    <mergeCell ref="H228:H230"/>
    <mergeCell ref="I228:I230"/>
    <mergeCell ref="J228:M228"/>
    <mergeCell ref="N228:Q228"/>
    <mergeCell ref="A230:B233"/>
    <mergeCell ref="C230:D233"/>
    <mergeCell ref="H231:H240"/>
    <mergeCell ref="I231:I232"/>
    <mergeCell ref="J231:J232"/>
    <mergeCell ref="K231:K232"/>
    <mergeCell ref="L231:L232"/>
    <mergeCell ref="M231:M232"/>
    <mergeCell ref="N231:N232"/>
    <mergeCell ref="O231:O232"/>
    <mergeCell ref="P231:P232"/>
    <mergeCell ref="Q231:Q232"/>
    <mergeCell ref="I233:I234"/>
    <mergeCell ref="R228:R230"/>
    <mergeCell ref="S228:W228"/>
    <mergeCell ref="X228:X230"/>
    <mergeCell ref="Y228:AC228"/>
    <mergeCell ref="J229:J230"/>
    <mergeCell ref="K229:K230"/>
    <mergeCell ref="L229:L230"/>
    <mergeCell ref="M229:M230"/>
    <mergeCell ref="N229:N230"/>
    <mergeCell ref="O229:O230"/>
    <mergeCell ref="P229:P230"/>
    <mergeCell ref="Q229:Q230"/>
    <mergeCell ref="S229:S230"/>
    <mergeCell ref="T229:U229"/>
    <mergeCell ref="V229:V230"/>
    <mergeCell ref="Y229:Y230"/>
    <mergeCell ref="Z229:AA229"/>
    <mergeCell ref="AB229:AB230"/>
    <mergeCell ref="J233:J234"/>
    <mergeCell ref="K233:K234"/>
    <mergeCell ref="L233:L234"/>
    <mergeCell ref="M233:M234"/>
    <mergeCell ref="N233:N234"/>
    <mergeCell ref="O233:O234"/>
    <mergeCell ref="P233:P234"/>
    <mergeCell ref="Q233:Q234"/>
    <mergeCell ref="A234:D235"/>
    <mergeCell ref="I235:I236"/>
    <mergeCell ref="J235:J236"/>
    <mergeCell ref="K235:K236"/>
    <mergeCell ref="L235:L236"/>
    <mergeCell ref="M235:M236"/>
    <mergeCell ref="N235:N236"/>
    <mergeCell ref="O235:O236"/>
    <mergeCell ref="P235:P236"/>
    <mergeCell ref="Q235:Q236"/>
    <mergeCell ref="I237:I238"/>
    <mergeCell ref="J237:J238"/>
    <mergeCell ref="K237:K238"/>
    <mergeCell ref="L237:L238"/>
    <mergeCell ref="M237:M238"/>
    <mergeCell ref="N237:N238"/>
    <mergeCell ref="O237:O238"/>
    <mergeCell ref="P237:P238"/>
    <mergeCell ref="Q237:Q238"/>
    <mergeCell ref="I239:I240"/>
    <mergeCell ref="J239:J240"/>
    <mergeCell ref="K239:K240"/>
    <mergeCell ref="L239:L240"/>
    <mergeCell ref="M239:M240"/>
    <mergeCell ref="N239:N240"/>
    <mergeCell ref="O239:O240"/>
    <mergeCell ref="P239:P240"/>
    <mergeCell ref="Q239:Q240"/>
    <mergeCell ref="H241:H242"/>
    <mergeCell ref="I241:I242"/>
    <mergeCell ref="J241:J242"/>
    <mergeCell ref="K241:K242"/>
    <mergeCell ref="L241:L242"/>
    <mergeCell ref="M241:M242"/>
    <mergeCell ref="N241:N242"/>
    <mergeCell ref="O241:O242"/>
    <mergeCell ref="P241:P242"/>
    <mergeCell ref="Q241:Q242"/>
    <mergeCell ref="A243:B244"/>
    <mergeCell ref="C243:D244"/>
    <mergeCell ref="E243:E245"/>
    <mergeCell ref="F243:F245"/>
    <mergeCell ref="G243:G245"/>
    <mergeCell ref="H243:H245"/>
    <mergeCell ref="I243:I245"/>
    <mergeCell ref="J243:M243"/>
    <mergeCell ref="N243:Q243"/>
    <mergeCell ref="A245:B248"/>
    <mergeCell ref="C245:D248"/>
    <mergeCell ref="H246:H255"/>
    <mergeCell ref="I246:I247"/>
    <mergeCell ref="J246:J247"/>
    <mergeCell ref="K246:K247"/>
    <mergeCell ref="L246:L247"/>
    <mergeCell ref="M246:M247"/>
    <mergeCell ref="N246:N247"/>
    <mergeCell ref="O246:O247"/>
    <mergeCell ref="P246:P247"/>
    <mergeCell ref="Q246:Q247"/>
    <mergeCell ref="I248:I249"/>
    <mergeCell ref="R243:R245"/>
    <mergeCell ref="S243:W243"/>
    <mergeCell ref="X243:X245"/>
    <mergeCell ref="Y243:AC243"/>
    <mergeCell ref="J244:J245"/>
    <mergeCell ref="K244:K245"/>
    <mergeCell ref="L244:L245"/>
    <mergeCell ref="M244:M245"/>
    <mergeCell ref="N244:N245"/>
    <mergeCell ref="O244:O245"/>
    <mergeCell ref="P244:P245"/>
    <mergeCell ref="Q244:Q245"/>
    <mergeCell ref="S244:S245"/>
    <mergeCell ref="T244:U244"/>
    <mergeCell ref="V244:V245"/>
    <mergeCell ref="Y244:Y245"/>
    <mergeCell ref="Z244:AA244"/>
    <mergeCell ref="AB244:AB245"/>
    <mergeCell ref="J248:J249"/>
    <mergeCell ref="K248:K249"/>
    <mergeCell ref="L248:L249"/>
    <mergeCell ref="M248:M249"/>
    <mergeCell ref="N248:N249"/>
    <mergeCell ref="O248:O249"/>
    <mergeCell ref="P248:P249"/>
    <mergeCell ref="Q248:Q249"/>
    <mergeCell ref="A249:D250"/>
    <mergeCell ref="I250:I251"/>
    <mergeCell ref="J250:J251"/>
    <mergeCell ref="K250:K251"/>
    <mergeCell ref="L250:L251"/>
    <mergeCell ref="M250:M251"/>
    <mergeCell ref="N250:N251"/>
    <mergeCell ref="O250:O251"/>
    <mergeCell ref="P250:P251"/>
    <mergeCell ref="Q250:Q251"/>
    <mergeCell ref="I252:I253"/>
    <mergeCell ref="J252:J253"/>
    <mergeCell ref="K252:K253"/>
    <mergeCell ref="L252:L253"/>
    <mergeCell ref="M252:M253"/>
    <mergeCell ref="N252:N253"/>
    <mergeCell ref="O252:O253"/>
    <mergeCell ref="P252:P253"/>
    <mergeCell ref="Q252:Q253"/>
    <mergeCell ref="I254:I255"/>
    <mergeCell ref="J254:J255"/>
    <mergeCell ref="K254:K255"/>
    <mergeCell ref="L254:L255"/>
    <mergeCell ref="M254:M255"/>
    <mergeCell ref="N254:N255"/>
    <mergeCell ref="O254:O255"/>
    <mergeCell ref="P254:P255"/>
    <mergeCell ref="Q254:Q255"/>
    <mergeCell ref="H256:H257"/>
    <mergeCell ref="I256:I257"/>
    <mergeCell ref="J256:J257"/>
    <mergeCell ref="K256:K257"/>
    <mergeCell ref="L256:L257"/>
    <mergeCell ref="M256:M257"/>
    <mergeCell ref="N256:N257"/>
    <mergeCell ref="O256:O257"/>
    <mergeCell ref="P256:P257"/>
    <mergeCell ref="Q256:Q257"/>
    <mergeCell ref="A258:B259"/>
    <mergeCell ref="C258:D259"/>
    <mergeCell ref="E258:E260"/>
    <mergeCell ref="F258:F260"/>
    <mergeCell ref="G258:G260"/>
    <mergeCell ref="H258:H260"/>
    <mergeCell ref="I258:I260"/>
    <mergeCell ref="J258:M258"/>
    <mergeCell ref="N258:Q258"/>
    <mergeCell ref="A260:B263"/>
    <mergeCell ref="C260:D263"/>
    <mergeCell ref="H261:H270"/>
    <mergeCell ref="I261:I262"/>
    <mergeCell ref="J261:J262"/>
    <mergeCell ref="K261:K262"/>
    <mergeCell ref="L261:L262"/>
    <mergeCell ref="M261:M262"/>
    <mergeCell ref="N261:N262"/>
    <mergeCell ref="O261:O262"/>
    <mergeCell ref="P261:P262"/>
    <mergeCell ref="Q261:Q262"/>
    <mergeCell ref="I263:I264"/>
    <mergeCell ref="R258:R260"/>
    <mergeCell ref="S258:W258"/>
    <mergeCell ref="X258:X260"/>
    <mergeCell ref="Y258:AC258"/>
    <mergeCell ref="J259:J260"/>
    <mergeCell ref="K259:K260"/>
    <mergeCell ref="L259:L260"/>
    <mergeCell ref="M259:M260"/>
    <mergeCell ref="N259:N260"/>
    <mergeCell ref="O259:O260"/>
    <mergeCell ref="P259:P260"/>
    <mergeCell ref="Q259:Q260"/>
    <mergeCell ref="S259:S260"/>
    <mergeCell ref="T259:U259"/>
    <mergeCell ref="V259:V260"/>
    <mergeCell ref="Y259:Y260"/>
    <mergeCell ref="Z259:AA259"/>
    <mergeCell ref="AB259:AB260"/>
    <mergeCell ref="J263:J264"/>
    <mergeCell ref="K263:K264"/>
    <mergeCell ref="L263:L264"/>
    <mergeCell ref="M263:M264"/>
    <mergeCell ref="N263:N264"/>
    <mergeCell ref="O263:O264"/>
    <mergeCell ref="P263:P264"/>
    <mergeCell ref="Q263:Q264"/>
    <mergeCell ref="A264:D265"/>
    <mergeCell ref="I265:I266"/>
    <mergeCell ref="J265:J266"/>
    <mergeCell ref="K265:K266"/>
    <mergeCell ref="L265:L266"/>
    <mergeCell ref="M265:M266"/>
    <mergeCell ref="N265:N266"/>
    <mergeCell ref="O265:O266"/>
    <mergeCell ref="P265:P266"/>
    <mergeCell ref="Q265:Q266"/>
    <mergeCell ref="I267:I268"/>
    <mergeCell ref="J267:J268"/>
    <mergeCell ref="K267:K268"/>
    <mergeCell ref="L267:L268"/>
    <mergeCell ref="M267:M268"/>
    <mergeCell ref="N267:N268"/>
    <mergeCell ref="O267:O268"/>
    <mergeCell ref="P267:P268"/>
    <mergeCell ref="Q267:Q268"/>
    <mergeCell ref="I269:I270"/>
    <mergeCell ref="J269:J270"/>
    <mergeCell ref="K269:K270"/>
    <mergeCell ref="L269:L270"/>
    <mergeCell ref="M269:M270"/>
    <mergeCell ref="N269:N270"/>
    <mergeCell ref="O269:O270"/>
    <mergeCell ref="P269:P270"/>
    <mergeCell ref="Q269:Q270"/>
    <mergeCell ref="H271:H272"/>
    <mergeCell ref="I271:I272"/>
    <mergeCell ref="J271:J272"/>
    <mergeCell ref="K271:K272"/>
    <mergeCell ref="L271:L272"/>
    <mergeCell ref="M271:M272"/>
    <mergeCell ref="N271:N272"/>
    <mergeCell ref="O271:O272"/>
    <mergeCell ref="P271:P272"/>
    <mergeCell ref="Q271:Q272"/>
    <mergeCell ref="A273:B274"/>
    <mergeCell ref="C273:D274"/>
    <mergeCell ref="E273:E275"/>
    <mergeCell ref="F273:F275"/>
    <mergeCell ref="G273:G275"/>
    <mergeCell ref="H273:H275"/>
    <mergeCell ref="I273:I275"/>
    <mergeCell ref="J273:M273"/>
    <mergeCell ref="N273:Q273"/>
    <mergeCell ref="A275:B278"/>
    <mergeCell ref="C275:D278"/>
    <mergeCell ref="H276:H285"/>
    <mergeCell ref="I276:I277"/>
    <mergeCell ref="J276:J277"/>
    <mergeCell ref="K276:K277"/>
    <mergeCell ref="L276:L277"/>
    <mergeCell ref="M276:M277"/>
    <mergeCell ref="N276:N277"/>
    <mergeCell ref="O276:O277"/>
    <mergeCell ref="P276:P277"/>
    <mergeCell ref="Q276:Q277"/>
    <mergeCell ref="I278:I279"/>
    <mergeCell ref="R273:R275"/>
    <mergeCell ref="S273:W273"/>
    <mergeCell ref="X273:X275"/>
    <mergeCell ref="Y273:AC273"/>
    <mergeCell ref="J274:J275"/>
    <mergeCell ref="K274:K275"/>
    <mergeCell ref="L274:L275"/>
    <mergeCell ref="M274:M275"/>
    <mergeCell ref="N274:N275"/>
    <mergeCell ref="O274:O275"/>
    <mergeCell ref="P274:P275"/>
    <mergeCell ref="Q274:Q275"/>
    <mergeCell ref="S274:S275"/>
    <mergeCell ref="T274:U274"/>
    <mergeCell ref="V274:V275"/>
    <mergeCell ref="Y274:Y275"/>
    <mergeCell ref="Z274:AA274"/>
    <mergeCell ref="AB274:AB275"/>
    <mergeCell ref="J278:J279"/>
    <mergeCell ref="K278:K279"/>
    <mergeCell ref="L278:L279"/>
    <mergeCell ref="M278:M279"/>
    <mergeCell ref="N278:N279"/>
    <mergeCell ref="O278:O279"/>
    <mergeCell ref="P278:P279"/>
    <mergeCell ref="Q278:Q279"/>
    <mergeCell ref="A279:D280"/>
    <mergeCell ref="I280:I281"/>
    <mergeCell ref="J280:J281"/>
    <mergeCell ref="K280:K281"/>
    <mergeCell ref="L280:L281"/>
    <mergeCell ref="M280:M281"/>
    <mergeCell ref="N280:N281"/>
    <mergeCell ref="O280:O281"/>
    <mergeCell ref="P280:P281"/>
    <mergeCell ref="Q280:Q281"/>
    <mergeCell ref="I282:I283"/>
    <mergeCell ref="J282:J283"/>
    <mergeCell ref="K282:K283"/>
    <mergeCell ref="L282:L283"/>
    <mergeCell ref="M282:M283"/>
    <mergeCell ref="N282:N283"/>
    <mergeCell ref="O282:O283"/>
    <mergeCell ref="P282:P283"/>
    <mergeCell ref="Q282:Q283"/>
    <mergeCell ref="I284:I285"/>
    <mergeCell ref="J284:J285"/>
    <mergeCell ref="K284:K285"/>
    <mergeCell ref="L284:L285"/>
    <mergeCell ref="M284:M285"/>
    <mergeCell ref="N284:N285"/>
    <mergeCell ref="O284:O285"/>
    <mergeCell ref="P284:P285"/>
    <mergeCell ref="Q284:Q285"/>
    <mergeCell ref="H286:H287"/>
    <mergeCell ref="I286:I287"/>
    <mergeCell ref="J286:J287"/>
    <mergeCell ref="K286:K287"/>
    <mergeCell ref="L286:L287"/>
    <mergeCell ref="M286:M287"/>
    <mergeCell ref="N286:N287"/>
    <mergeCell ref="O286:O287"/>
    <mergeCell ref="P286:P287"/>
    <mergeCell ref="Q286:Q287"/>
    <mergeCell ref="A288:B289"/>
    <mergeCell ref="C288:D289"/>
    <mergeCell ref="E288:E290"/>
    <mergeCell ref="F288:F290"/>
    <mergeCell ref="G288:G290"/>
    <mergeCell ref="H288:H290"/>
    <mergeCell ref="I288:I290"/>
    <mergeCell ref="J288:M288"/>
    <mergeCell ref="N288:Q288"/>
    <mergeCell ref="A290:B293"/>
    <mergeCell ref="C290:D293"/>
    <mergeCell ref="H291:H300"/>
    <mergeCell ref="I291:I292"/>
    <mergeCell ref="J291:J292"/>
    <mergeCell ref="K291:K292"/>
    <mergeCell ref="L291:L292"/>
    <mergeCell ref="M291:M292"/>
    <mergeCell ref="N291:N292"/>
    <mergeCell ref="O291:O292"/>
    <mergeCell ref="P291:P292"/>
    <mergeCell ref="Q291:Q292"/>
    <mergeCell ref="I293:I294"/>
    <mergeCell ref="R288:R290"/>
    <mergeCell ref="S288:W288"/>
    <mergeCell ref="X288:X290"/>
    <mergeCell ref="Y288:AC288"/>
    <mergeCell ref="J289:J290"/>
    <mergeCell ref="K289:K290"/>
    <mergeCell ref="L289:L290"/>
    <mergeCell ref="M289:M290"/>
    <mergeCell ref="N289:N290"/>
    <mergeCell ref="O289:O290"/>
    <mergeCell ref="P289:P290"/>
    <mergeCell ref="Q289:Q290"/>
    <mergeCell ref="S289:S290"/>
    <mergeCell ref="T289:U289"/>
    <mergeCell ref="V289:V290"/>
    <mergeCell ref="Y289:Y290"/>
    <mergeCell ref="Z289:AA289"/>
    <mergeCell ref="AB289:AB290"/>
    <mergeCell ref="J293:J294"/>
    <mergeCell ref="K293:K294"/>
    <mergeCell ref="L293:L294"/>
    <mergeCell ref="M293:M294"/>
    <mergeCell ref="N293:N294"/>
    <mergeCell ref="O293:O294"/>
    <mergeCell ref="P293:P294"/>
    <mergeCell ref="Q293:Q294"/>
    <mergeCell ref="A294:D295"/>
    <mergeCell ref="I295:I296"/>
    <mergeCell ref="J295:J296"/>
    <mergeCell ref="K295:K296"/>
    <mergeCell ref="L295:L296"/>
    <mergeCell ref="M295:M296"/>
    <mergeCell ref="N295:N296"/>
    <mergeCell ref="O295:O296"/>
    <mergeCell ref="P295:P296"/>
    <mergeCell ref="Q295:Q296"/>
    <mergeCell ref="I297:I298"/>
    <mergeCell ref="J297:J298"/>
    <mergeCell ref="K297:K298"/>
    <mergeCell ref="L297:L298"/>
    <mergeCell ref="M297:M298"/>
    <mergeCell ref="N297:N298"/>
    <mergeCell ref="O297:O298"/>
    <mergeCell ref="P297:P298"/>
    <mergeCell ref="Q297:Q298"/>
    <mergeCell ref="I299:I300"/>
    <mergeCell ref="J299:J300"/>
    <mergeCell ref="K299:K300"/>
    <mergeCell ref="L299:L300"/>
    <mergeCell ref="M299:M300"/>
    <mergeCell ref="N299:N300"/>
    <mergeCell ref="O299:O300"/>
    <mergeCell ref="P299:P300"/>
    <mergeCell ref="Q299:Q300"/>
    <mergeCell ref="H301:H302"/>
    <mergeCell ref="I301:I302"/>
    <mergeCell ref="J301:J302"/>
    <mergeCell ref="K301:K302"/>
    <mergeCell ref="L301:L302"/>
    <mergeCell ref="M301:M302"/>
    <mergeCell ref="N301:N302"/>
    <mergeCell ref="O301:O302"/>
    <mergeCell ref="P301:P302"/>
    <mergeCell ref="Q301:Q302"/>
    <mergeCell ref="A303:B304"/>
    <mergeCell ref="C303:D304"/>
    <mergeCell ref="E303:E305"/>
    <mergeCell ref="F303:F305"/>
    <mergeCell ref="G303:G305"/>
    <mergeCell ref="H303:H305"/>
    <mergeCell ref="I303:I305"/>
    <mergeCell ref="J303:M303"/>
    <mergeCell ref="N303:Q303"/>
    <mergeCell ref="A305:B308"/>
    <mergeCell ref="C305:D308"/>
    <mergeCell ref="H306:H315"/>
    <mergeCell ref="I306:I307"/>
    <mergeCell ref="J306:J307"/>
    <mergeCell ref="K306:K307"/>
    <mergeCell ref="L306:L307"/>
    <mergeCell ref="M306:M307"/>
    <mergeCell ref="N306:N307"/>
    <mergeCell ref="O306:O307"/>
    <mergeCell ref="P306:P307"/>
    <mergeCell ref="Q306:Q307"/>
    <mergeCell ref="I308:I309"/>
    <mergeCell ref="R303:R305"/>
    <mergeCell ref="S303:W303"/>
    <mergeCell ref="X303:X305"/>
    <mergeCell ref="Y303:AC303"/>
    <mergeCell ref="J304:J305"/>
    <mergeCell ref="K304:K305"/>
    <mergeCell ref="L304:L305"/>
    <mergeCell ref="M304:M305"/>
    <mergeCell ref="N304:N305"/>
    <mergeCell ref="O304:O305"/>
    <mergeCell ref="P304:P305"/>
    <mergeCell ref="Q304:Q305"/>
    <mergeCell ref="S304:S305"/>
    <mergeCell ref="T304:U304"/>
    <mergeCell ref="V304:V305"/>
    <mergeCell ref="Y304:Y305"/>
    <mergeCell ref="Z304:AA304"/>
    <mergeCell ref="AB304:AB305"/>
    <mergeCell ref="J308:J309"/>
    <mergeCell ref="K308:K309"/>
    <mergeCell ref="L308:L309"/>
    <mergeCell ref="M308:M309"/>
    <mergeCell ref="N308:N309"/>
    <mergeCell ref="O308:O309"/>
    <mergeCell ref="P308:P309"/>
    <mergeCell ref="Q308:Q309"/>
    <mergeCell ref="A309:D310"/>
    <mergeCell ref="I310:I311"/>
    <mergeCell ref="J310:J311"/>
    <mergeCell ref="K310:K311"/>
    <mergeCell ref="L310:L311"/>
    <mergeCell ref="M310:M311"/>
    <mergeCell ref="N310:N311"/>
    <mergeCell ref="O310:O311"/>
    <mergeCell ref="P310:P311"/>
    <mergeCell ref="Q310:Q311"/>
    <mergeCell ref="I312:I313"/>
    <mergeCell ref="J312:J313"/>
    <mergeCell ref="K312:K313"/>
    <mergeCell ref="L312:L313"/>
    <mergeCell ref="M312:M313"/>
    <mergeCell ref="N312:N313"/>
    <mergeCell ref="O312:O313"/>
    <mergeCell ref="P312:P313"/>
    <mergeCell ref="Q312:Q313"/>
    <mergeCell ref="I314:I315"/>
    <mergeCell ref="J314:J315"/>
    <mergeCell ref="K314:K315"/>
    <mergeCell ref="L314:L315"/>
    <mergeCell ref="M314:M315"/>
    <mergeCell ref="N314:N315"/>
    <mergeCell ref="O314:O315"/>
    <mergeCell ref="P314:P315"/>
    <mergeCell ref="Q314:Q315"/>
    <mergeCell ref="H316:H317"/>
    <mergeCell ref="I316:I317"/>
    <mergeCell ref="J316:J317"/>
    <mergeCell ref="K316:K317"/>
    <mergeCell ref="L316:L317"/>
    <mergeCell ref="M316:M317"/>
    <mergeCell ref="N316:N317"/>
    <mergeCell ref="O316:O317"/>
    <mergeCell ref="P316:P317"/>
    <mergeCell ref="Q316:Q317"/>
    <mergeCell ref="A318:B319"/>
    <mergeCell ref="C318:D319"/>
    <mergeCell ref="E318:E320"/>
    <mergeCell ref="F318:F320"/>
    <mergeCell ref="G318:G320"/>
    <mergeCell ref="H318:H320"/>
    <mergeCell ref="I318:I320"/>
    <mergeCell ref="J318:M318"/>
    <mergeCell ref="N318:Q318"/>
    <mergeCell ref="A320:B323"/>
    <mergeCell ref="C320:D323"/>
    <mergeCell ref="H321:H330"/>
    <mergeCell ref="I321:I322"/>
    <mergeCell ref="J321:J322"/>
    <mergeCell ref="K321:K322"/>
    <mergeCell ref="L321:L322"/>
    <mergeCell ref="M321:M322"/>
    <mergeCell ref="N321:N322"/>
    <mergeCell ref="O321:O322"/>
    <mergeCell ref="P321:P322"/>
    <mergeCell ref="Q321:Q322"/>
    <mergeCell ref="I323:I324"/>
    <mergeCell ref="R318:R320"/>
    <mergeCell ref="S318:W318"/>
    <mergeCell ref="X318:X320"/>
    <mergeCell ref="Y318:AC318"/>
    <mergeCell ref="J319:J320"/>
    <mergeCell ref="K319:K320"/>
    <mergeCell ref="L319:L320"/>
    <mergeCell ref="M319:M320"/>
    <mergeCell ref="N319:N320"/>
    <mergeCell ref="O319:O320"/>
    <mergeCell ref="P319:P320"/>
    <mergeCell ref="Q319:Q320"/>
    <mergeCell ref="S319:S320"/>
    <mergeCell ref="T319:U319"/>
    <mergeCell ref="V319:V320"/>
    <mergeCell ref="Y319:Y320"/>
    <mergeCell ref="Z319:AA319"/>
    <mergeCell ref="AB319:AB320"/>
    <mergeCell ref="J323:J324"/>
    <mergeCell ref="K323:K324"/>
    <mergeCell ref="L323:L324"/>
    <mergeCell ref="M323:M324"/>
    <mergeCell ref="N323:N324"/>
    <mergeCell ref="O323:O324"/>
    <mergeCell ref="P323:P324"/>
    <mergeCell ref="Q323:Q324"/>
    <mergeCell ref="A324:D325"/>
    <mergeCell ref="I325:I326"/>
    <mergeCell ref="J325:J326"/>
    <mergeCell ref="K325:K326"/>
    <mergeCell ref="L325:L326"/>
    <mergeCell ref="M325:M326"/>
    <mergeCell ref="N325:N326"/>
    <mergeCell ref="O325:O326"/>
    <mergeCell ref="P325:P326"/>
    <mergeCell ref="Q325:Q326"/>
    <mergeCell ref="I327:I328"/>
    <mergeCell ref="J327:J328"/>
    <mergeCell ref="K327:K328"/>
    <mergeCell ref="L327:L328"/>
    <mergeCell ref="M327:M328"/>
    <mergeCell ref="N327:N328"/>
    <mergeCell ref="O327:O328"/>
    <mergeCell ref="P327:P328"/>
    <mergeCell ref="Q327:Q328"/>
    <mergeCell ref="I329:I330"/>
    <mergeCell ref="J329:J330"/>
    <mergeCell ref="K329:K330"/>
    <mergeCell ref="L329:L330"/>
    <mergeCell ref="M329:M330"/>
    <mergeCell ref="N329:N330"/>
    <mergeCell ref="O329:O330"/>
    <mergeCell ref="P329:P330"/>
    <mergeCell ref="Q329:Q330"/>
    <mergeCell ref="H331:H332"/>
    <mergeCell ref="I331:I332"/>
    <mergeCell ref="J331:J332"/>
    <mergeCell ref="K331:K332"/>
    <mergeCell ref="L331:L332"/>
    <mergeCell ref="M331:M332"/>
    <mergeCell ref="N331:N332"/>
    <mergeCell ref="O331:O332"/>
    <mergeCell ref="P331:P332"/>
    <mergeCell ref="Q331:Q332"/>
    <mergeCell ref="A333:B334"/>
    <mergeCell ref="C333:D334"/>
    <mergeCell ref="E333:E335"/>
    <mergeCell ref="F333:F335"/>
    <mergeCell ref="G333:G335"/>
    <mergeCell ref="H333:H335"/>
    <mergeCell ref="I333:I335"/>
    <mergeCell ref="J333:M333"/>
    <mergeCell ref="N333:Q333"/>
    <mergeCell ref="A335:B338"/>
    <mergeCell ref="C335:D338"/>
    <mergeCell ref="H336:H345"/>
    <mergeCell ref="I336:I337"/>
    <mergeCell ref="J336:J337"/>
    <mergeCell ref="K336:K337"/>
    <mergeCell ref="L336:L337"/>
    <mergeCell ref="M336:M337"/>
    <mergeCell ref="N336:N337"/>
    <mergeCell ref="O336:O337"/>
    <mergeCell ref="P336:P337"/>
    <mergeCell ref="Q336:Q337"/>
    <mergeCell ref="I338:I339"/>
    <mergeCell ref="R333:R335"/>
    <mergeCell ref="S333:W333"/>
    <mergeCell ref="X333:X335"/>
    <mergeCell ref="Y333:AC333"/>
    <mergeCell ref="J334:J335"/>
    <mergeCell ref="K334:K335"/>
    <mergeCell ref="L334:L335"/>
    <mergeCell ref="M334:M335"/>
    <mergeCell ref="N334:N335"/>
    <mergeCell ref="O334:O335"/>
    <mergeCell ref="P334:P335"/>
    <mergeCell ref="Q334:Q335"/>
    <mergeCell ref="S334:S335"/>
    <mergeCell ref="T334:U334"/>
    <mergeCell ref="V334:V335"/>
    <mergeCell ref="Y334:Y335"/>
    <mergeCell ref="Z334:AA334"/>
    <mergeCell ref="AB334:AB335"/>
    <mergeCell ref="J338:J339"/>
    <mergeCell ref="K338:K339"/>
    <mergeCell ref="L338:L339"/>
    <mergeCell ref="M338:M339"/>
    <mergeCell ref="N338:N339"/>
    <mergeCell ref="O338:O339"/>
    <mergeCell ref="P338:P339"/>
    <mergeCell ref="Q338:Q339"/>
    <mergeCell ref="A339:D340"/>
    <mergeCell ref="I340:I341"/>
    <mergeCell ref="J340:J341"/>
    <mergeCell ref="K340:K341"/>
    <mergeCell ref="L340:L341"/>
    <mergeCell ref="M340:M341"/>
    <mergeCell ref="N340:N341"/>
    <mergeCell ref="O340:O341"/>
    <mergeCell ref="P340:P341"/>
    <mergeCell ref="Q340:Q341"/>
    <mergeCell ref="I342:I343"/>
    <mergeCell ref="J342:J343"/>
    <mergeCell ref="K342:K343"/>
    <mergeCell ref="L342:L343"/>
    <mergeCell ref="M342:M343"/>
    <mergeCell ref="N342:N343"/>
    <mergeCell ref="O342:O343"/>
    <mergeCell ref="P342:P343"/>
    <mergeCell ref="Q342:Q343"/>
    <mergeCell ref="I344:I345"/>
    <mergeCell ref="J344:J345"/>
    <mergeCell ref="K344:K345"/>
    <mergeCell ref="L344:L345"/>
    <mergeCell ref="M344:M345"/>
    <mergeCell ref="N344:N345"/>
    <mergeCell ref="O344:O345"/>
    <mergeCell ref="P344:P345"/>
    <mergeCell ref="Q344:Q345"/>
    <mergeCell ref="H346:H347"/>
    <mergeCell ref="I346:I347"/>
    <mergeCell ref="J346:J347"/>
    <mergeCell ref="K346:K347"/>
    <mergeCell ref="L346:L347"/>
    <mergeCell ref="M346:M347"/>
    <mergeCell ref="N346:N347"/>
    <mergeCell ref="O346:O347"/>
    <mergeCell ref="P346:P347"/>
    <mergeCell ref="Q346:Q347"/>
    <mergeCell ref="A348:B349"/>
    <mergeCell ref="C348:D349"/>
    <mergeCell ref="E348:E350"/>
    <mergeCell ref="F348:F350"/>
    <mergeCell ref="G348:G350"/>
    <mergeCell ref="H348:H350"/>
    <mergeCell ref="I348:I350"/>
    <mergeCell ref="J348:M348"/>
    <mergeCell ref="N348:Q348"/>
    <mergeCell ref="A350:B353"/>
    <mergeCell ref="C350:D353"/>
    <mergeCell ref="H351:H360"/>
    <mergeCell ref="I351:I352"/>
    <mergeCell ref="J351:J352"/>
    <mergeCell ref="K351:K352"/>
    <mergeCell ref="L351:L352"/>
    <mergeCell ref="M351:M352"/>
    <mergeCell ref="N351:N352"/>
    <mergeCell ref="O351:O352"/>
    <mergeCell ref="P351:P352"/>
    <mergeCell ref="Q351:Q352"/>
    <mergeCell ref="I353:I354"/>
    <mergeCell ref="R348:R350"/>
    <mergeCell ref="S348:W348"/>
    <mergeCell ref="X348:X350"/>
    <mergeCell ref="Y348:AC348"/>
    <mergeCell ref="J349:J350"/>
    <mergeCell ref="K349:K350"/>
    <mergeCell ref="L349:L350"/>
    <mergeCell ref="M349:M350"/>
    <mergeCell ref="N349:N350"/>
    <mergeCell ref="O349:O350"/>
    <mergeCell ref="P349:P350"/>
    <mergeCell ref="Q349:Q350"/>
    <mergeCell ref="S349:S350"/>
    <mergeCell ref="T349:U349"/>
    <mergeCell ref="V349:V350"/>
    <mergeCell ref="Y349:Y350"/>
    <mergeCell ref="Z349:AA349"/>
    <mergeCell ref="AB349:AB350"/>
    <mergeCell ref="J353:J354"/>
    <mergeCell ref="K353:K354"/>
    <mergeCell ref="L353:L354"/>
    <mergeCell ref="M353:M354"/>
    <mergeCell ref="N353:N354"/>
    <mergeCell ref="O353:O354"/>
    <mergeCell ref="P353:P354"/>
    <mergeCell ref="Q353:Q354"/>
    <mergeCell ref="A354:D355"/>
    <mergeCell ref="I355:I356"/>
    <mergeCell ref="J355:J356"/>
    <mergeCell ref="K355:K356"/>
    <mergeCell ref="L355:L356"/>
    <mergeCell ref="M355:M356"/>
    <mergeCell ref="N355:N356"/>
    <mergeCell ref="O355:O356"/>
    <mergeCell ref="P355:P356"/>
    <mergeCell ref="Q355:Q356"/>
    <mergeCell ref="I357:I358"/>
    <mergeCell ref="J357:J358"/>
    <mergeCell ref="K357:K358"/>
    <mergeCell ref="L357:L358"/>
    <mergeCell ref="M357:M358"/>
    <mergeCell ref="N357:N358"/>
    <mergeCell ref="O357:O358"/>
    <mergeCell ref="P357:P358"/>
    <mergeCell ref="Q357:Q358"/>
    <mergeCell ref="I359:I360"/>
    <mergeCell ref="J359:J360"/>
    <mergeCell ref="K359:K360"/>
    <mergeCell ref="L359:L360"/>
    <mergeCell ref="M359:M360"/>
    <mergeCell ref="N359:N360"/>
    <mergeCell ref="O359:O360"/>
    <mergeCell ref="P359:P360"/>
    <mergeCell ref="Q359:Q360"/>
    <mergeCell ref="H361:H362"/>
    <mergeCell ref="I361:I362"/>
    <mergeCell ref="J361:J362"/>
    <mergeCell ref="K361:K362"/>
    <mergeCell ref="L361:L362"/>
    <mergeCell ref="M361:M362"/>
    <mergeCell ref="N361:N362"/>
    <mergeCell ref="O361:O362"/>
    <mergeCell ref="P361:P362"/>
    <mergeCell ref="Q361:Q362"/>
    <mergeCell ref="A363:B364"/>
    <mergeCell ref="C363:D364"/>
    <mergeCell ref="E363:E365"/>
    <mergeCell ref="F363:F365"/>
    <mergeCell ref="G363:G365"/>
    <mergeCell ref="H363:H365"/>
    <mergeCell ref="I363:I365"/>
    <mergeCell ref="J363:M363"/>
    <mergeCell ref="N363:Q363"/>
    <mergeCell ref="A365:B368"/>
    <mergeCell ref="C365:D368"/>
    <mergeCell ref="H366:H375"/>
    <mergeCell ref="I366:I367"/>
    <mergeCell ref="J366:J367"/>
    <mergeCell ref="K366:K367"/>
    <mergeCell ref="L366:L367"/>
    <mergeCell ref="M366:M367"/>
    <mergeCell ref="N366:N367"/>
    <mergeCell ref="O366:O367"/>
    <mergeCell ref="P366:P367"/>
    <mergeCell ref="Q366:Q367"/>
    <mergeCell ref="I368:I369"/>
    <mergeCell ref="R363:R365"/>
    <mergeCell ref="S363:W363"/>
    <mergeCell ref="X363:X365"/>
    <mergeCell ref="Y363:AC363"/>
    <mergeCell ref="J364:J365"/>
    <mergeCell ref="K364:K365"/>
    <mergeCell ref="L364:L365"/>
    <mergeCell ref="M364:M365"/>
    <mergeCell ref="N364:N365"/>
    <mergeCell ref="O364:O365"/>
    <mergeCell ref="P364:P365"/>
    <mergeCell ref="Q364:Q365"/>
    <mergeCell ref="S364:S365"/>
    <mergeCell ref="T364:U364"/>
    <mergeCell ref="V364:V365"/>
    <mergeCell ref="Y364:Y365"/>
    <mergeCell ref="Z364:AA364"/>
    <mergeCell ref="AB364:AB365"/>
    <mergeCell ref="J368:J369"/>
    <mergeCell ref="K368:K369"/>
    <mergeCell ref="L368:L369"/>
    <mergeCell ref="M368:M369"/>
    <mergeCell ref="N368:N369"/>
    <mergeCell ref="O368:O369"/>
    <mergeCell ref="P368:P369"/>
    <mergeCell ref="Q368:Q369"/>
    <mergeCell ref="A369:D370"/>
    <mergeCell ref="I370:I371"/>
    <mergeCell ref="J370:J371"/>
    <mergeCell ref="K370:K371"/>
    <mergeCell ref="L370:L371"/>
    <mergeCell ref="M370:M371"/>
    <mergeCell ref="N370:N371"/>
    <mergeCell ref="O370:O371"/>
    <mergeCell ref="P370:P371"/>
    <mergeCell ref="Q370:Q371"/>
    <mergeCell ref="I372:I373"/>
    <mergeCell ref="J372:J373"/>
    <mergeCell ref="K372:K373"/>
    <mergeCell ref="L372:L373"/>
    <mergeCell ref="M372:M373"/>
    <mergeCell ref="N372:N373"/>
    <mergeCell ref="O372:O373"/>
    <mergeCell ref="P372:P373"/>
    <mergeCell ref="Q372:Q373"/>
    <mergeCell ref="I374:I375"/>
    <mergeCell ref="J374:J375"/>
    <mergeCell ref="K374:K375"/>
    <mergeCell ref="L374:L375"/>
    <mergeCell ref="M374:M375"/>
    <mergeCell ref="N374:N375"/>
    <mergeCell ref="O374:O375"/>
    <mergeCell ref="P374:P375"/>
    <mergeCell ref="Q374:Q375"/>
    <mergeCell ref="H376:H377"/>
    <mergeCell ref="I376:I377"/>
    <mergeCell ref="J376:J377"/>
    <mergeCell ref="K376:K377"/>
    <mergeCell ref="L376:L377"/>
    <mergeCell ref="M376:M377"/>
    <mergeCell ref="N376:N377"/>
    <mergeCell ref="O376:O377"/>
    <mergeCell ref="P376:P377"/>
    <mergeCell ref="Q376:Q377"/>
    <mergeCell ref="A378:B379"/>
    <mergeCell ref="C378:D379"/>
    <mergeCell ref="E378:E380"/>
    <mergeCell ref="F378:F380"/>
    <mergeCell ref="G378:G380"/>
    <mergeCell ref="H378:H380"/>
    <mergeCell ref="I378:I380"/>
    <mergeCell ref="J378:M378"/>
    <mergeCell ref="N378:Q378"/>
    <mergeCell ref="A380:B383"/>
    <mergeCell ref="C380:D383"/>
    <mergeCell ref="H381:H390"/>
    <mergeCell ref="I381:I382"/>
    <mergeCell ref="J381:J382"/>
    <mergeCell ref="K381:K382"/>
    <mergeCell ref="L381:L382"/>
    <mergeCell ref="M381:M382"/>
    <mergeCell ref="N381:N382"/>
    <mergeCell ref="O381:O382"/>
    <mergeCell ref="P381:P382"/>
    <mergeCell ref="Q381:Q382"/>
    <mergeCell ref="I383:I384"/>
    <mergeCell ref="R378:R380"/>
    <mergeCell ref="S378:W378"/>
    <mergeCell ref="X378:X380"/>
    <mergeCell ref="Y378:AC378"/>
    <mergeCell ref="J379:J380"/>
    <mergeCell ref="K379:K380"/>
    <mergeCell ref="L379:L380"/>
    <mergeCell ref="M379:M380"/>
    <mergeCell ref="N379:N380"/>
    <mergeCell ref="O379:O380"/>
    <mergeCell ref="P379:P380"/>
    <mergeCell ref="Q379:Q380"/>
    <mergeCell ref="S379:S380"/>
    <mergeCell ref="T379:U379"/>
    <mergeCell ref="V379:V380"/>
    <mergeCell ref="Y379:Y380"/>
    <mergeCell ref="Z379:AA379"/>
    <mergeCell ref="AB379:AB380"/>
    <mergeCell ref="J383:J384"/>
    <mergeCell ref="K383:K384"/>
    <mergeCell ref="L383:L384"/>
    <mergeCell ref="M383:M384"/>
    <mergeCell ref="N383:N384"/>
    <mergeCell ref="O383:O384"/>
    <mergeCell ref="P383:P384"/>
    <mergeCell ref="Q383:Q384"/>
    <mergeCell ref="A384:D385"/>
    <mergeCell ref="I385:I386"/>
    <mergeCell ref="J385:J386"/>
    <mergeCell ref="K385:K386"/>
    <mergeCell ref="L385:L386"/>
    <mergeCell ref="M385:M386"/>
    <mergeCell ref="N385:N386"/>
    <mergeCell ref="O385:O386"/>
    <mergeCell ref="P385:P386"/>
    <mergeCell ref="Q385:Q386"/>
    <mergeCell ref="I387:I388"/>
    <mergeCell ref="J387:J388"/>
    <mergeCell ref="K387:K388"/>
    <mergeCell ref="L387:L388"/>
    <mergeCell ref="M387:M388"/>
    <mergeCell ref="N387:N388"/>
    <mergeCell ref="O387:O388"/>
    <mergeCell ref="P387:P388"/>
    <mergeCell ref="Q387:Q388"/>
    <mergeCell ref="I389:I390"/>
    <mergeCell ref="J389:J390"/>
    <mergeCell ref="K389:K390"/>
    <mergeCell ref="L389:L390"/>
    <mergeCell ref="M389:M390"/>
    <mergeCell ref="N389:N390"/>
    <mergeCell ref="O389:O390"/>
    <mergeCell ref="P389:P390"/>
    <mergeCell ref="Q389:Q390"/>
    <mergeCell ref="H391:H392"/>
    <mergeCell ref="I391:I392"/>
    <mergeCell ref="J391:J392"/>
    <mergeCell ref="K391:K392"/>
    <mergeCell ref="L391:L392"/>
    <mergeCell ref="M391:M392"/>
    <mergeCell ref="N391:N392"/>
    <mergeCell ref="O391:O392"/>
    <mergeCell ref="P391:P392"/>
    <mergeCell ref="Q391:Q392"/>
    <mergeCell ref="A393:B394"/>
    <mergeCell ref="C393:D394"/>
    <mergeCell ref="E393:E395"/>
    <mergeCell ref="F393:F395"/>
    <mergeCell ref="G393:G395"/>
    <mergeCell ref="H393:H395"/>
    <mergeCell ref="I393:I395"/>
    <mergeCell ref="J393:M393"/>
    <mergeCell ref="N393:Q393"/>
    <mergeCell ref="A395:B398"/>
    <mergeCell ref="C395:D398"/>
    <mergeCell ref="H396:H405"/>
    <mergeCell ref="I396:I397"/>
    <mergeCell ref="J396:J397"/>
    <mergeCell ref="K396:K397"/>
    <mergeCell ref="L396:L397"/>
    <mergeCell ref="M396:M397"/>
    <mergeCell ref="N396:N397"/>
    <mergeCell ref="O396:O397"/>
    <mergeCell ref="P396:P397"/>
    <mergeCell ref="Q396:Q397"/>
    <mergeCell ref="I398:I399"/>
    <mergeCell ref="R393:R395"/>
    <mergeCell ref="S393:W393"/>
    <mergeCell ref="X393:X395"/>
    <mergeCell ref="Y393:AC393"/>
    <mergeCell ref="J394:J395"/>
    <mergeCell ref="K394:K395"/>
    <mergeCell ref="L394:L395"/>
    <mergeCell ref="M394:M395"/>
    <mergeCell ref="N394:N395"/>
    <mergeCell ref="O394:O395"/>
    <mergeCell ref="P394:P395"/>
    <mergeCell ref="Q394:Q395"/>
    <mergeCell ref="S394:S395"/>
    <mergeCell ref="T394:U394"/>
    <mergeCell ref="V394:V395"/>
    <mergeCell ref="Y394:Y395"/>
    <mergeCell ref="Z394:AA394"/>
    <mergeCell ref="AB394:AB395"/>
    <mergeCell ref="J398:J399"/>
    <mergeCell ref="K398:K399"/>
    <mergeCell ref="L398:L399"/>
    <mergeCell ref="M398:M399"/>
    <mergeCell ref="N398:N399"/>
    <mergeCell ref="O398:O399"/>
    <mergeCell ref="P398:P399"/>
    <mergeCell ref="Q398:Q399"/>
    <mergeCell ref="A399:D400"/>
    <mergeCell ref="I400:I401"/>
    <mergeCell ref="J400:J401"/>
    <mergeCell ref="K400:K401"/>
    <mergeCell ref="L400:L401"/>
    <mergeCell ref="M400:M401"/>
    <mergeCell ref="N400:N401"/>
    <mergeCell ref="O400:O401"/>
    <mergeCell ref="P400:P401"/>
    <mergeCell ref="Q400:Q401"/>
    <mergeCell ref="I402:I403"/>
    <mergeCell ref="J402:J403"/>
    <mergeCell ref="K402:K403"/>
    <mergeCell ref="L402:L403"/>
    <mergeCell ref="M402:M403"/>
    <mergeCell ref="N402:N403"/>
    <mergeCell ref="O402:O403"/>
    <mergeCell ref="P402:P403"/>
    <mergeCell ref="Q402:Q403"/>
    <mergeCell ref="I404:I405"/>
    <mergeCell ref="J404:J405"/>
    <mergeCell ref="K404:K405"/>
    <mergeCell ref="L404:L405"/>
    <mergeCell ref="M404:M405"/>
    <mergeCell ref="N404:N405"/>
    <mergeCell ref="O404:O405"/>
    <mergeCell ref="P404:P405"/>
    <mergeCell ref="Q404:Q405"/>
    <mergeCell ref="H406:H407"/>
    <mergeCell ref="I406:I407"/>
    <mergeCell ref="J406:J407"/>
    <mergeCell ref="K406:K407"/>
    <mergeCell ref="L406:L407"/>
    <mergeCell ref="M406:M407"/>
    <mergeCell ref="N406:N407"/>
    <mergeCell ref="O406:O407"/>
    <mergeCell ref="P406:P407"/>
    <mergeCell ref="Q406:Q407"/>
    <mergeCell ref="A408:B409"/>
    <mergeCell ref="C408:D409"/>
    <mergeCell ref="E408:E410"/>
    <mergeCell ref="F408:F410"/>
    <mergeCell ref="G408:G410"/>
    <mergeCell ref="H408:H410"/>
    <mergeCell ref="I408:I410"/>
    <mergeCell ref="J408:M408"/>
    <mergeCell ref="N408:Q408"/>
    <mergeCell ref="A410:B413"/>
    <mergeCell ref="C410:D413"/>
    <mergeCell ref="H411:H420"/>
    <mergeCell ref="I411:I412"/>
    <mergeCell ref="J411:J412"/>
    <mergeCell ref="K411:K412"/>
    <mergeCell ref="L411:L412"/>
    <mergeCell ref="M411:M412"/>
    <mergeCell ref="N411:N412"/>
    <mergeCell ref="O411:O412"/>
    <mergeCell ref="P411:P412"/>
    <mergeCell ref="Q411:Q412"/>
    <mergeCell ref="I413:I414"/>
    <mergeCell ref="R408:R410"/>
    <mergeCell ref="S408:W408"/>
    <mergeCell ref="X408:X410"/>
    <mergeCell ref="Y408:AC408"/>
    <mergeCell ref="J409:J410"/>
    <mergeCell ref="K409:K410"/>
    <mergeCell ref="L409:L410"/>
    <mergeCell ref="M409:M410"/>
    <mergeCell ref="N409:N410"/>
    <mergeCell ref="O409:O410"/>
    <mergeCell ref="P409:P410"/>
    <mergeCell ref="Q409:Q410"/>
    <mergeCell ref="S409:S410"/>
    <mergeCell ref="T409:U409"/>
    <mergeCell ref="V409:V410"/>
    <mergeCell ref="Y409:Y410"/>
    <mergeCell ref="Z409:AA409"/>
    <mergeCell ref="AB409:AB410"/>
    <mergeCell ref="J413:J414"/>
    <mergeCell ref="K413:K414"/>
    <mergeCell ref="L413:L414"/>
    <mergeCell ref="M413:M414"/>
    <mergeCell ref="N413:N414"/>
    <mergeCell ref="O413:O414"/>
    <mergeCell ref="P413:P414"/>
    <mergeCell ref="Q413:Q414"/>
    <mergeCell ref="A414:D415"/>
    <mergeCell ref="I415:I416"/>
    <mergeCell ref="J415:J416"/>
    <mergeCell ref="K415:K416"/>
    <mergeCell ref="L415:L416"/>
    <mergeCell ref="M415:M416"/>
    <mergeCell ref="N415:N416"/>
    <mergeCell ref="O415:O416"/>
    <mergeCell ref="P415:P416"/>
    <mergeCell ref="Q415:Q416"/>
    <mergeCell ref="I417:I418"/>
    <mergeCell ref="J417:J418"/>
    <mergeCell ref="K417:K418"/>
    <mergeCell ref="L417:L418"/>
    <mergeCell ref="M417:M418"/>
    <mergeCell ref="N417:N418"/>
    <mergeCell ref="O417:O418"/>
    <mergeCell ref="P417:P418"/>
    <mergeCell ref="Q417:Q418"/>
    <mergeCell ref="I419:I420"/>
    <mergeCell ref="J419:J420"/>
    <mergeCell ref="K419:K420"/>
    <mergeCell ref="L419:L420"/>
    <mergeCell ref="M419:M420"/>
    <mergeCell ref="N419:N420"/>
    <mergeCell ref="O419:O420"/>
    <mergeCell ref="P419:P420"/>
    <mergeCell ref="Q419:Q420"/>
    <mergeCell ref="H421:H422"/>
    <mergeCell ref="I421:I422"/>
    <mergeCell ref="J421:J422"/>
    <mergeCell ref="K421:K422"/>
    <mergeCell ref="L421:L422"/>
    <mergeCell ref="M421:M422"/>
    <mergeCell ref="N421:N422"/>
    <mergeCell ref="O421:O422"/>
    <mergeCell ref="P421:P422"/>
    <mergeCell ref="Q421:Q422"/>
    <mergeCell ref="A423:B424"/>
    <mergeCell ref="C423:D424"/>
    <mergeCell ref="E423:E425"/>
    <mergeCell ref="F423:F425"/>
    <mergeCell ref="G423:G425"/>
    <mergeCell ref="H423:H425"/>
    <mergeCell ref="I423:I425"/>
    <mergeCell ref="J423:M423"/>
    <mergeCell ref="N423:Q423"/>
    <mergeCell ref="A425:B428"/>
    <mergeCell ref="C425:D428"/>
    <mergeCell ref="H426:H435"/>
    <mergeCell ref="I426:I427"/>
    <mergeCell ref="J426:J427"/>
    <mergeCell ref="K426:K427"/>
    <mergeCell ref="L426:L427"/>
    <mergeCell ref="M426:M427"/>
    <mergeCell ref="N426:N427"/>
    <mergeCell ref="O426:O427"/>
    <mergeCell ref="P426:P427"/>
    <mergeCell ref="Q426:Q427"/>
    <mergeCell ref="I428:I429"/>
    <mergeCell ref="R423:R425"/>
    <mergeCell ref="S423:W423"/>
    <mergeCell ref="X423:X425"/>
    <mergeCell ref="Y423:AC423"/>
    <mergeCell ref="J424:J425"/>
    <mergeCell ref="K424:K425"/>
    <mergeCell ref="L424:L425"/>
    <mergeCell ref="M424:M425"/>
    <mergeCell ref="N424:N425"/>
    <mergeCell ref="O424:O425"/>
    <mergeCell ref="P424:P425"/>
    <mergeCell ref="Q424:Q425"/>
    <mergeCell ref="S424:S425"/>
    <mergeCell ref="T424:U424"/>
    <mergeCell ref="V424:V425"/>
    <mergeCell ref="Y424:Y425"/>
    <mergeCell ref="Z424:AA424"/>
    <mergeCell ref="AB424:AB425"/>
    <mergeCell ref="J428:J429"/>
    <mergeCell ref="K428:K429"/>
    <mergeCell ref="L428:L429"/>
    <mergeCell ref="M428:M429"/>
    <mergeCell ref="N428:N429"/>
    <mergeCell ref="O428:O429"/>
    <mergeCell ref="P428:P429"/>
    <mergeCell ref="Q428:Q429"/>
    <mergeCell ref="A429:D430"/>
    <mergeCell ref="I430:I431"/>
    <mergeCell ref="J430:J431"/>
    <mergeCell ref="K430:K431"/>
    <mergeCell ref="L430:L431"/>
    <mergeCell ref="M430:M431"/>
    <mergeCell ref="N430:N431"/>
    <mergeCell ref="O430:O431"/>
    <mergeCell ref="P430:P431"/>
    <mergeCell ref="Q430:Q431"/>
    <mergeCell ref="I432:I433"/>
    <mergeCell ref="J432:J433"/>
    <mergeCell ref="K432:K433"/>
    <mergeCell ref="L432:L433"/>
    <mergeCell ref="M432:M433"/>
    <mergeCell ref="N432:N433"/>
    <mergeCell ref="O432:O433"/>
    <mergeCell ref="P432:P433"/>
    <mergeCell ref="Q432:Q433"/>
    <mergeCell ref="I434:I435"/>
    <mergeCell ref="J434:J435"/>
    <mergeCell ref="K434:K435"/>
    <mergeCell ref="L434:L435"/>
    <mergeCell ref="M434:M435"/>
    <mergeCell ref="N434:N435"/>
    <mergeCell ref="O434:O435"/>
    <mergeCell ref="P434:P435"/>
    <mergeCell ref="Q434:Q435"/>
    <mergeCell ref="H436:H437"/>
    <mergeCell ref="I436:I437"/>
    <mergeCell ref="J436:J437"/>
    <mergeCell ref="K436:K437"/>
    <mergeCell ref="L436:L437"/>
    <mergeCell ref="M436:M437"/>
    <mergeCell ref="N436:N437"/>
    <mergeCell ref="O436:O437"/>
    <mergeCell ref="P436:P437"/>
    <mergeCell ref="Q436:Q437"/>
    <mergeCell ref="A438:B439"/>
    <mergeCell ref="C438:D439"/>
    <mergeCell ref="E438:E440"/>
    <mergeCell ref="F438:F440"/>
    <mergeCell ref="G438:G440"/>
    <mergeCell ref="H438:H440"/>
    <mergeCell ref="I438:I440"/>
    <mergeCell ref="J438:M438"/>
    <mergeCell ref="N438:Q438"/>
    <mergeCell ref="A440:B443"/>
    <mergeCell ref="C440:D443"/>
    <mergeCell ref="H441:H450"/>
    <mergeCell ref="I441:I442"/>
    <mergeCell ref="J441:J442"/>
    <mergeCell ref="K441:K442"/>
    <mergeCell ref="L441:L442"/>
    <mergeCell ref="M441:M442"/>
    <mergeCell ref="N441:N442"/>
    <mergeCell ref="O441:O442"/>
    <mergeCell ref="P441:P442"/>
    <mergeCell ref="Q441:Q442"/>
    <mergeCell ref="I443:I444"/>
    <mergeCell ref="R438:R440"/>
    <mergeCell ref="S438:W438"/>
    <mergeCell ref="X438:X440"/>
    <mergeCell ref="Y438:AC438"/>
    <mergeCell ref="J439:J440"/>
    <mergeCell ref="K439:K440"/>
    <mergeCell ref="L439:L440"/>
    <mergeCell ref="M439:M440"/>
    <mergeCell ref="N439:N440"/>
    <mergeCell ref="O439:O440"/>
    <mergeCell ref="P439:P440"/>
    <mergeCell ref="Q439:Q440"/>
    <mergeCell ref="S439:S440"/>
    <mergeCell ref="T439:U439"/>
    <mergeCell ref="V439:V440"/>
    <mergeCell ref="Y439:Y440"/>
    <mergeCell ref="Z439:AA439"/>
    <mergeCell ref="AB439:AB440"/>
    <mergeCell ref="N449:N450"/>
    <mergeCell ref="O449:O450"/>
    <mergeCell ref="P449:P450"/>
    <mergeCell ref="Q449:Q450"/>
    <mergeCell ref="J443:J444"/>
    <mergeCell ref="K443:K444"/>
    <mergeCell ref="L443:L444"/>
    <mergeCell ref="M443:M444"/>
    <mergeCell ref="N443:N444"/>
    <mergeCell ref="O443:O444"/>
    <mergeCell ref="P443:P444"/>
    <mergeCell ref="Q443:Q444"/>
    <mergeCell ref="A444:D445"/>
    <mergeCell ref="I445:I446"/>
    <mergeCell ref="J445:J446"/>
    <mergeCell ref="K445:K446"/>
    <mergeCell ref="L445:L446"/>
    <mergeCell ref="M445:M446"/>
    <mergeCell ref="N445:N446"/>
    <mergeCell ref="O445:O446"/>
    <mergeCell ref="P445:P446"/>
    <mergeCell ref="Q445:Q446"/>
    <mergeCell ref="N93:Q93"/>
    <mergeCell ref="I93:I95"/>
    <mergeCell ref="H93:H95"/>
    <mergeCell ref="G93:G95"/>
    <mergeCell ref="F93:F95"/>
    <mergeCell ref="E93:E95"/>
    <mergeCell ref="C93:D94"/>
    <mergeCell ref="A93:B94"/>
    <mergeCell ref="H451:H452"/>
    <mergeCell ref="I451:I452"/>
    <mergeCell ref="J451:J452"/>
    <mergeCell ref="K451:K452"/>
    <mergeCell ref="L451:L452"/>
    <mergeCell ref="M451:M452"/>
    <mergeCell ref="N451:N452"/>
    <mergeCell ref="O451:O452"/>
    <mergeCell ref="P451:P452"/>
    <mergeCell ref="Q451:Q452"/>
    <mergeCell ref="I447:I448"/>
    <mergeCell ref="J447:J448"/>
    <mergeCell ref="K447:K448"/>
    <mergeCell ref="L447:L448"/>
    <mergeCell ref="M447:M448"/>
    <mergeCell ref="N447:N448"/>
    <mergeCell ref="O447:O448"/>
    <mergeCell ref="P447:P448"/>
    <mergeCell ref="Q447:Q448"/>
    <mergeCell ref="I449:I450"/>
    <mergeCell ref="J449:J450"/>
    <mergeCell ref="K449:K450"/>
    <mergeCell ref="L449:L450"/>
    <mergeCell ref="M449:M450"/>
  </mergeCells>
  <phoneticPr fontId="2"/>
  <dataValidations count="2">
    <dataValidation allowBlank="1" showInputMessage="1" showErrorMessage="1" prompt="設計時と違う数字を入力した場合は必ずEnterキーを押してください。_x000a_すべての入力が終了しましたら、sheet「一覧表」を開き、ダブルクリックしてください。" sqref="Z453:Z64723 J453:J64723 N453:N64723 T453:T64723" xr:uid="{B85CE625-0232-457D-9092-16538A49C051}"/>
    <dataValidation allowBlank="1" showErrorMessage="1" sqref="B1:D2 W49:W62 Z1:AC2 A9 A1:A3 V4 AB4 S1:S4 Y1:Y4 H6:I6 A5 Z81:AB91 H16:H17 A24 A18 V19 AB19 AC19:AC32 Z64:AA65 A20 S22:S34 AC4:AC17 E67:G77 AC34:AC47 A39 A33 V34 AB34 Y37:Y49 H31:H32 V21:V32 A35 R21:R32 E6:G17 E21:I21 H46:H47 X36:X48 S37:S49 I166:Q166 Y22:Y34 A54 A48 V49 AB49 E22:G32 A50 V51:V62 E37:G47 H61:H62 A69 A63 V64 AB64 AC64:AC77 Y62:AB62 Y63:Y64 A65 V66:V77 AC49:AC62 T169:U182 Z49:AA50 A84 A78 V79 AB79 R81:R92 Y92:AB92 Y77:AB77 Y78:Y79 H76:H77 E52:G62 A80 R66:R77 W64:W77 R51:R62 V36:V47 H91:H92 S82:S94 Y67:Y76 W79:W92 AC79:AC92 W19:W32 Y7:Y19 AB6:AB17 AB21:AB32 W34:W47 Z4:AA17 E172:G182 T19:U32 Z34:AA47 Z19:AA32 Z51:AB61 Y82:Y91 Z66:AB76 T64:U77 W4:W17 T49:U62 T4:U17 S52:S64 Y52:Y61 S67:S79 T34:U47 E97:G107 S7:S19 R9:R17 R6:R7 X81:X93 J169:Q170 V6:V17 T1:W2 X1:X3 X21:X33 X6:X18 R36:R37 X51:X63 X66:X78 I61:Q61 I46:Q46 E78:R78 E63:R63 I31:Q31 E48:R48 E33:R33 E18:R18 I16:Q16 E1:R3 AB36:AB47 J4:Q6 I12:Q12 I29:Q29 I53:Q53 E36:Q36 I68:Q68 E51:Q51 I89:Q89 E66:Q66 I76:Q76 W94:W107 Z126:AB136 Z109:AA110 E112:G122 Y93:Y94 A99 A93 V94 AB94 A95 R96:R107 H106:H107 A114 A108 V109 AB109 AC109:AC122 Y107:AB107 Y108:Y109 A110 V111:V122 AC94:AC107 Z94:AA95 A129 A123 V124 AB124 V126:V137 Y137:AB137 Y122:AB122 Y123:Y124 H121:H122 A125 R111:R122 W109:W122 S97:S109 H136:H137 R126:R137 Y112:Y121 W124:W137 AC124:AC137 Z79:AA80 Z96:AB106 Y127:Y136 Z111:AB121 T109:U122 T94:U107 I113:Q113 Y97:Y106 E82:G92 T79:U92 S127:S139 X126:X138 X96:X108 X111:X123 I106:Q106 I91:Q91 E123:R123 E108:R108 E93:R93 I83:Q83 I134:Q134 I121:Q121 W139:W152 Z171:AB181 Z154:AA155 E157:G167 Y138:Y139 A144 A138 V139 AB139 A140 V141:V152 E127:G137 H151:H152 A159 A153 V154 AB154 AC154:AC167 Y152:AB152 Y153:Y154 A155 V156:V167 AC139:AC152 Z139:AA140 A174 A168 V169 AB169 V171:V182 Y182:AB182 Y167:AB167 Y168:Y169 H166:H167 E142:G152 A170 R156:R167 W154:W167 R141:R152 H181:H182 R171:R182 Y157:Y166 W169:W182 AC169:AC182 Z124:AA125 Z141:AB151 Y172:Y181 Z156:AB166 T154:U167 T139:U152 S112:S124 Y142:Y151 S157:S169 T124:U137 S142:S154 X171:X183 X141:X153 X156:X168 I151:Q151 I136:Q136 E168:R168 E153:R153 E138:R138 I143:Q143 I128:Q128 I158:Q158 E141:Q141 I179:Q179 E156:Q156 R39:R47 I181:Q181 I8:R8 I14:Q14 I10:Q10 I23:Q23 I25:Q25 I173:Q173 I40:Q40 I42:Q42 I44:Q44 I27:Q27 I55:Q55 I57:Q57 I59:Q59 J34:Q35 I70:Q70 I72:Q72 I74:Q74 J49:Q50 I85:Q85 I87:Q87 J64:Q65 V81:V92 Z439:AA440 J79:Q80 J94:Q95 I130:Q130 I132:Q132 J109:Q110 E126:Q126 I145:Q145 I147:Q147 I149:Q149 J124:Q125 I160:Q160 I162:Q162 I164:Q164 J139:Q140 I175:Q175 I177:Q177 J154:Q155 E171:Q171 J19:Q21 I38:R38 Z169:AA170 W229:W242 A189 A183 V184 AB184 Y183:Y184 H186:I186 A185 Z261:AB271 H196:H197 A204 A198 V199 AB199 AC199:AC212 Z244:AA245 A200 S202:S214 AC184:AC197 E247:G257 AC214:AC227 A219 A213 V214 AB214 Y217:Y229 H211:H212 V201:V212 A215 R201:R212 E186:G197 E201:I201 H226:H227 X216:X228 S217:S229 I346:Q346 Y202:Y214 A234 A228 V229 AB229 E202:G212 A230 V231:V242 E217:G227 H241:H242 A249 A243 V244 AB244 AC244:AC257 Y242:AB242 Y243:Y244 A245 V246:V257 AC229:AC242 T349:U362 Z229:AA230 A264 A258 V259 AB259 V261:V272 Y272:AB272 Y257:AB257 Y258:Y259 H256:H257 E232:G242 A260 R246:R257 W244:W257 E81:Q81 V216:V227 H271:H272 R261:R272 Y247:Y256 W259:W272 AC259:AC272 W199:W212 Y187:Y199 AB186:AB197 AB201:AB212 W214:W227 Z184:AA197 E352:G362 T199:U212 Z214:AA227 Z199:AA212 Z231:AB241 Y262:Y271 Z246:AB256 T244:U257 W184:W197 T229:U242 T184:U197 S232:S244 Y232:Y241 S247:S259 T214:U227 S262:S274 S187:S199 R189:R197 R186:R187 X261:X273 J349:Q350 V186:V197 X201:X213 X186:X198 I218:Q218 X231:X243 X246:X258 I241:Q241 I226:Q226 E258:R258 E243:R243 I211:Q211 E228:R228 E213:R213 E198:R198 I196:Q196 E183:R183 AB216:AB227 J184:Q186 I192:Q192 I209:Q209 I233:Q233 E216:Q216 I248:Q248 E231:Q231 I269:Q269 E246:Q246 I256:Q256 W274:W287 Z306:AB316 Z289:AA290 E292:G302 Y273:Y274 A279 A273 V274 AB274 A275 E262:G272 H286:H287 A294 A288 V289 AB289 AC289:AC302 Y287:AB287 Y288:Y289 A290 R291:R302 AC274:AC287 Z274:AA275 A309 A303 V304 AB304 V306:V317 Y317:AB317 Y302:AB302 Y303:Y304 H301:H302 E277:G287 A305 S292:S304 W289:W302 V291:V302 H316:H317 R306:R317 Y292:Y301 W304:W317 AC304:AC317 Z259:AA260 Z276:AB286 Y307:Y316 Z291:AB301 T289:U302 T274:U287 R231:R242 Y277:Y286 V276:V287 T259:U272 S307:S319 X306:X318 X276:X288 X291:X303 I286:Q286 I271:Q271 E303:R303 E288:R288 E273:R273 I278:Q278 I263:Q263 I293:Q293 E276:Q276 I314:Q314 E291:Q291 I301:Q301 W319:W332 Z351:AB361 Z334:AA335 E337:G347 Y318:Y319 A324 A318 V319 AB319 A320 V321:V332 E307:G317 H331:H332 A339 A333 V334 AB334 AC334:AC347 Y332:AB332 Y333:Y334 A335 V336:V347 AC319:AC332 Z319:AA320 A354 A348 V349 AB349 V351:V362 Y362:AB362 Y347:AB347 Y348:Y349 H346:H347 E322:G332 A350 R336:R347 W334:W347 R321:R332 H361:H362 R351:R362 Y337:Y346 W349:W362 AC349:AC362 Z304:AA305 Z321:AB331 Y352:Y361 Z336:AB346 T334:U347 T319:U332 S322:S334 Y322:Y331 S337:S349 T304:U317 S352:S364 X351:X363 X321:X333 X336:X348 I331:Q331 I316:Q316 E348:R348 E333:R333 E318:R318 I323:Q323 I308:Q308 I338:Q338 E321:Q321 I359:Q359 E336:Q336 R216:R227 I361:Q361 I188:R188 I194:Q194 I190:Q190 I203:Q203 I205:Q205 I353:Q353 I220:Q220 I222:Q222 I224:Q224 I207:Q207 I235:Q235 I237:Q237 I239:Q239 J214:Q215 I250:Q250 I252:Q252 I254:Q254 J229:Q230 I265:Q265 I267:Q267 J244:Q245 E261:Q261 I280:Q280 I282:Q282 I284:Q284 J259:Q260 I295:Q295 I297:Q297 I299:Q299 J274:Q275 I310:Q310 I312:Q312 J289:Q290 E306:Q306 I325:Q325 I327:Q327 I329:Q329 J304:Q305 I340:Q340 I342:Q342 I344:Q344 J319:Q320 I355:Q355 I357:Q357 J334:Q335 E351:Q351 J199:Q201 S172:S184 Z349:AA350 I421:Q421 T424:U437 E427:G437 J424:Q425 Z381:AB391 Z364:AA365 E367:G377 A369 A363 V364 AB364 AC364:AC377 Y363:Y364 A365 V366:V377 A384 A378 V379 AB379 V381:V392 Y392:AB392 Y377:AB377 Y378:Y379 H376:H377 A380 R366:R377 W364:W377 H391:H392 R381:R392 Y367:Y376 W379:W392 AC379:AC392 Y382:Y391 Z366:AB376 T364:U377 S367:S379 S382:S394 X381:X393 X366:X378 E378:R378 E363:R363 I368:Q368 I389:Q389 E366:Q366 I376:Q376 W394:W407 Z426:AB436 Z409:AA410 E412:G422 Y393:Y394 A399 A393 V394 AB394 A395 V396:V407 E382:G392 H406:H407 A414 A408 V409 AB409 AC409:AC422 Y407:AB407 Y408:Y409 A410 V411:V422 AC394:AC407 Z394:AA395 A429 A423 V424 AB424 V426:V437 Y437:AB437 Y422:AB422 Y423:Y424 H421:H422 E397:G407 A425 R411:R422 W409:W422 R396:R407 H436:H437 R426:R437 Y412:Y421 W424:W437 AC424:AC437 Z379:AA380 Z396:AB406 Y427:Y436 Z411:AB421 T409:U422 T394:U407 S397:S409 Y397:Y406 S412:S424 T379:U392 S427:S439 X426:X438 X396:X408 X411:X423 I406:Q406 I391:Q391 E423:R423 E408:R408 E393:R393 I398:Q398 I383:Q383 I413:Q413 E396:Q396 I434:Q434 E411:Q411 I436:Q436 I428:Q428 I370:Q370 I372:Q372 I374:Q374 I385:Q385 I387:Q387 J364:Q365 E381:Q381 I400:Q400 I402:Q402 I404:Q404 J379:Q380 I415:Q415 I417:Q417 I419:Q419 J394:Q395 I430:Q430 I432:Q432 J409:Q410 E426:Q426 Z424:AA425 T439:U452 E442:G452 J439:Q440 Z441:AB451 A444 A438 V439 AB439 V441:V452 Y452:AB452 Y438:Y439 A440 H451:H452 R441:R452 W439:W452 AC439:AC452 Y442:Y451 S442:S452 X441:X452 E438:R438 I449:Q449 I451:Q451 I443:Q443 I445:Q445 I447:Q447 E441:Q441 I98:Q98 V96:V107 I100:Q100 I102:Q102 I104:Q104 E111:Q111 I115:Q115 I117:Q117 I119:Q119 E96:Q96 R276:R287 S277:S289" xr:uid="{0E61B424-A259-46F4-9A8A-AFC6376A6769}"/>
  </dataValidations>
  <printOptions horizontalCentered="1"/>
  <pageMargins left="0.31496062992125984" right="0.31496062992125984" top="0.47244094488188981" bottom="0.35433070866141736" header="0.31496062992125984" footer="0.31496062992125984"/>
  <pageSetup paperSize="9" scale="66" fitToHeight="0" orientation="landscape" horizontalDpi="300" verticalDpi="300" r:id="rId1"/>
  <headerFooter>
    <oddFooter>&amp;C&amp;"ＭＳ 明朝,標準"&amp;9日本建築検査協会株式会社&amp;R&amp;"MS UI Gothic,標準"&amp;9 20231002</oddFooter>
  </headerFooter>
  <rowBreaks count="9" manualBreakCount="9">
    <brk id="47" max="28" man="1"/>
    <brk id="92" max="28" man="1"/>
    <brk id="137" max="16383" man="1"/>
    <brk id="182" max="16383" man="1"/>
    <brk id="227" max="16383" man="1"/>
    <brk id="272" max="16383" man="1"/>
    <brk id="317" max="16383" man="1"/>
    <brk id="362" max="16383" man="1"/>
    <brk id="40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◆G表-光視</vt:lpstr>
      <vt:lpstr>▲光視</vt:lpstr>
      <vt:lpstr>建具一覧表</vt:lpstr>
      <vt:lpstr>◎開口部計算書</vt:lpstr>
      <vt:lpstr>▲光視!Print_Area</vt:lpstr>
      <vt:lpstr>◎開口部計算書!Print_Area</vt:lpstr>
      <vt:lpstr>建具一覧表!Print_Area</vt:lpstr>
      <vt:lpstr>◎開口部計算書!Print_Titles</vt:lpstr>
      <vt:lpstr>建具一覧表!Print_Titles</vt:lpstr>
    </vt:vector>
  </TitlesOfParts>
  <Company>せ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日本建築検査協会（株）</dc:creator>
  <cp:lastModifiedBy>山本 美香</cp:lastModifiedBy>
  <cp:lastPrinted>2023-09-29T08:17:57Z</cp:lastPrinted>
  <dcterms:created xsi:type="dcterms:W3CDTF">2006-11-09T01:15:53Z</dcterms:created>
  <dcterms:modified xsi:type="dcterms:W3CDTF">2023-09-29T08:18:36Z</dcterms:modified>
</cp:coreProperties>
</file>